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<sst xmlns="http://schemas.openxmlformats.org/spreadsheetml/2006/main" count="4242" uniqueCount="2173">
  <si>
    <t>附件3</t>
  </si>
  <si>
    <t>溆浦县2021年统筹整合使用财政涉农资金明细表（基础设施）</t>
  </si>
  <si>
    <t>序号</t>
  </si>
  <si>
    <t>项目名称</t>
  </si>
  <si>
    <t>建设任务</t>
  </si>
  <si>
    <t>实施地点</t>
  </si>
  <si>
    <t>补助标准</t>
  </si>
  <si>
    <t>金额</t>
  </si>
  <si>
    <t>筹资方式</t>
  </si>
  <si>
    <t>绩效目标</t>
  </si>
  <si>
    <t>利益联结机制</t>
  </si>
  <si>
    <t xml:space="preserve">时间进度 </t>
  </si>
  <si>
    <t>责任单位</t>
  </si>
  <si>
    <t>（中央、省级、市州或县级资金）</t>
  </si>
  <si>
    <t>计划开工
时间</t>
  </si>
  <si>
    <t>计划完工
时间</t>
  </si>
  <si>
    <t>项目主管
单位</t>
  </si>
  <si>
    <t>项目组织实施单位</t>
  </si>
  <si>
    <t>合计</t>
  </si>
  <si>
    <t>一</t>
  </si>
  <si>
    <t>水利项目</t>
  </si>
  <si>
    <t>低庄镇月塘村四都河二期治理工程</t>
  </si>
  <si>
    <t>新建堤防2300m</t>
  </si>
  <si>
    <t>低庄镇月塘村</t>
  </si>
  <si>
    <t>1774元/米</t>
  </si>
  <si>
    <t>中央资金</t>
  </si>
  <si>
    <t>保护农田800亩，保护人口4000人</t>
  </si>
  <si>
    <t>直接帮扶</t>
  </si>
  <si>
    <t>县水利局</t>
  </si>
  <si>
    <t>低庄镇后村湾村四都河二期治理工程</t>
  </si>
  <si>
    <t>新建堤防500m</t>
  </si>
  <si>
    <t>低庄镇后村湾村</t>
  </si>
  <si>
    <t>1940元/米</t>
  </si>
  <si>
    <t>保护农田400亩，保护人1500人</t>
  </si>
  <si>
    <t>深子湖镇农跃村四都河二期治理工程</t>
  </si>
  <si>
    <t>新建堤防1400m</t>
  </si>
  <si>
    <t>深子湖镇农跃村</t>
  </si>
  <si>
    <t>1730元/米</t>
  </si>
  <si>
    <t>保护农田300亩，保护人口1500人</t>
  </si>
  <si>
    <t>卢峰镇枣子坡村三都河二期治理工程</t>
  </si>
  <si>
    <t>卢峰镇枣子坡村</t>
  </si>
  <si>
    <t>2400元/米</t>
  </si>
  <si>
    <t>保护农田300亩，恢复农田20亩</t>
  </si>
  <si>
    <t>水东镇溪口村防洪堤建设</t>
  </si>
  <si>
    <t>新建防洪堤500米</t>
  </si>
  <si>
    <t>水东镇溪口村</t>
  </si>
  <si>
    <t>1800元/米</t>
  </si>
  <si>
    <t>水东镇刘家渡村溆水重要河段治理（刘家渡保护圈）工程</t>
  </si>
  <si>
    <t>新建土堤4.2km</t>
  </si>
  <si>
    <t>水东镇刘家渡村</t>
  </si>
  <si>
    <t>3285元/米</t>
  </si>
  <si>
    <t>保护农田800亩，恢复农田20亩，保护人口2000人</t>
  </si>
  <si>
    <t>北斗溪镇坪溪村溆水重要河段治理（坪溪保护圈）工程</t>
  </si>
  <si>
    <t>加高加固防洪堤工程2.25km</t>
  </si>
  <si>
    <t>北斗溪镇坪溪村</t>
  </si>
  <si>
    <t>3035元/米</t>
  </si>
  <si>
    <t>保护农田500亩，保护人口600人</t>
  </si>
  <si>
    <t>观音阁镇川水村防洪堤（三都河一期）</t>
  </si>
  <si>
    <t>加高加固防洪堤工程990m</t>
  </si>
  <si>
    <t>观音阁川水村</t>
  </si>
  <si>
    <t>3000元/米</t>
  </si>
  <si>
    <t>保护农田400亩，保护人口600人</t>
  </si>
  <si>
    <t>低庄镇牌子田村玉溪江水毁防洪堤（夏家段）恢复</t>
  </si>
  <si>
    <t>恢复防洪堤350米</t>
  </si>
  <si>
    <t>低庄镇牌子田村</t>
  </si>
  <si>
    <t>保护农田500亩，恢复农田20亩，保护人口2000人</t>
  </si>
  <si>
    <t>观音阁镇青龙村水毁防洪堤恢复</t>
  </si>
  <si>
    <t>恢复防洪堤470米</t>
  </si>
  <si>
    <t>观音阁镇青龙村</t>
  </si>
  <si>
    <t>保护农田900亩，恢复农田20亩，保护人口2000人</t>
  </si>
  <si>
    <t>双井镇兰花村四都河三期治理工程</t>
  </si>
  <si>
    <t>新建和加固堤防1800米</t>
  </si>
  <si>
    <t>双井镇兰花村</t>
  </si>
  <si>
    <t>1833元/米</t>
  </si>
  <si>
    <t>保护人口1500人，保护耕地600亩。</t>
  </si>
  <si>
    <t>桥江镇罗卜田村四都河三期治理工程</t>
  </si>
  <si>
    <t>新建和加固堤防1600米</t>
  </si>
  <si>
    <t>罗卜田村</t>
  </si>
  <si>
    <t>保护人口500人，保护耕地400亩。</t>
  </si>
  <si>
    <t>桥江镇蛇湾村四都河三期治理工程</t>
  </si>
  <si>
    <t>新建和加固堤防2000米</t>
  </si>
  <si>
    <t>蛇湾村</t>
  </si>
  <si>
    <t>1450元/米</t>
  </si>
  <si>
    <t>保护人口600人，保护耕地500亩。</t>
  </si>
  <si>
    <t>桥江镇白田村四都河三期治理工程</t>
  </si>
  <si>
    <t>白田村</t>
  </si>
  <si>
    <t>2160元/米</t>
  </si>
  <si>
    <t>保护人口200人，保护耕地400亩。</t>
  </si>
  <si>
    <t>桥江镇菜园村四都河三期治理工程</t>
  </si>
  <si>
    <t>新建和加固堤防1500米</t>
  </si>
  <si>
    <t>菜园村</t>
  </si>
  <si>
    <t>1930元/米</t>
  </si>
  <si>
    <t>保护人口600人，保护耕地300亩。</t>
  </si>
  <si>
    <t>水东镇联合村四都河三期治理工程</t>
  </si>
  <si>
    <t>新建和加固堤防500米</t>
  </si>
  <si>
    <t>联合村</t>
  </si>
  <si>
    <t>2600元/米</t>
  </si>
  <si>
    <t>三江镇青树村新建灌溉渠道</t>
  </si>
  <si>
    <t>新建渠道1000米。</t>
  </si>
  <si>
    <t>三江镇青树村</t>
  </si>
  <si>
    <t>100元/米</t>
  </si>
  <si>
    <t>省级资金</t>
  </si>
  <si>
    <t>受益面积300亩，受益群众273户850人，其中已脱贫人口85户330人。</t>
  </si>
  <si>
    <t>祖师殿镇水田庄村新建防洪堤</t>
  </si>
  <si>
    <t>新建防洪堤200米。</t>
  </si>
  <si>
    <t>祖师殿镇水田庄村</t>
  </si>
  <si>
    <t>600元/米</t>
  </si>
  <si>
    <t>恢复农田40亩，受益群众89户356人。</t>
  </si>
  <si>
    <t>三江镇江东村河堤维修</t>
  </si>
  <si>
    <t>维修加固河堤60米</t>
  </si>
  <si>
    <t>三江镇江东村</t>
  </si>
  <si>
    <t>3300元/米</t>
  </si>
  <si>
    <t>受益面积300亩，受益群众535户2011人。</t>
  </si>
  <si>
    <t>低庄镇金子湖村渠道整修</t>
  </si>
  <si>
    <t>渠道整修1000米。</t>
  </si>
  <si>
    <t>低庄镇金子湖村</t>
  </si>
  <si>
    <t>受益面积500亩。受益群众200户650人，其中已脱贫人口80户108人。</t>
  </si>
  <si>
    <t>三江镇西湖村防洪堤建设</t>
  </si>
  <si>
    <t>维修加固河堤450米</t>
  </si>
  <si>
    <t>三江镇西湖村</t>
  </si>
  <si>
    <t>440元/米</t>
  </si>
  <si>
    <t>受益面积150亩，受益群众839户2795人，其中已脱贫人口165户695人。</t>
  </si>
  <si>
    <t>中都乡上尚村取水堰坝</t>
  </si>
  <si>
    <t>取水堰坝一座</t>
  </si>
  <si>
    <t>中都乡上尚村</t>
  </si>
  <si>
    <t>12万元/座</t>
  </si>
  <si>
    <t>受益面积150亩，受益群众286人。</t>
  </si>
  <si>
    <t>深子湖镇胡家坪村山塘改造</t>
  </si>
  <si>
    <t>山塘改造一座</t>
  </si>
  <si>
    <t>深子湖镇胡家坪村</t>
  </si>
  <si>
    <t>5万元/座</t>
  </si>
  <si>
    <t>受益面积80亩，受益群众200人。</t>
  </si>
  <si>
    <t>低庄镇金凤村灌溉渠道恢复</t>
  </si>
  <si>
    <t>恢复渠道250米</t>
  </si>
  <si>
    <t>低庄镇金凤村</t>
  </si>
  <si>
    <t>480元/米</t>
  </si>
  <si>
    <t>受益面积50亩，受益群众600人。</t>
  </si>
  <si>
    <t>双井镇彩花村山塘除险加固</t>
  </si>
  <si>
    <t>山塘除险加固一座</t>
  </si>
  <si>
    <t>双井镇彩花村</t>
  </si>
  <si>
    <t>20万元/座</t>
  </si>
  <si>
    <t>受益面积600亩，受益群众260户1000人，其中已脱贫人口25户70人</t>
  </si>
  <si>
    <t>桥江镇新田村灌溉水坝维修加固</t>
  </si>
  <si>
    <t>维修加固取水堰坝一座</t>
  </si>
  <si>
    <t>桥江镇新田村</t>
  </si>
  <si>
    <t>10万元/座</t>
  </si>
  <si>
    <t>受益面积80亩，受益群众 62户217人，其中已脱贫人口23户74人</t>
  </si>
  <si>
    <t>双井镇岩园村山塘除险加固</t>
  </si>
  <si>
    <t>双井镇岩园村</t>
  </si>
  <si>
    <t>受益面积220亩，受益群众80户300人，其中已脱贫人口16户50人</t>
  </si>
  <si>
    <t>祖师殿镇向家垅村山塘加固</t>
  </si>
  <si>
    <t>山塘维修加固一座</t>
  </si>
  <si>
    <t>祖师殿镇向家垅村</t>
  </si>
  <si>
    <t>8万元/座</t>
  </si>
  <si>
    <t>受益面积59亩，受益群众 100户300人，其中已脱贫人口2户5人</t>
  </si>
  <si>
    <t>桥江镇楚垅村山塘维修加固</t>
  </si>
  <si>
    <t>山塘维修加固二座</t>
  </si>
  <si>
    <t>桥江镇楚垅村</t>
  </si>
  <si>
    <t>受益面积200亩，受益群众38户174人，其中已脱贫人口14户48人</t>
  </si>
  <si>
    <t>低庄镇低庄村山塘维修加固</t>
  </si>
  <si>
    <t>低庄镇低庄村</t>
  </si>
  <si>
    <t>受益面积1550亩，受益群众1177户3850人，其中已脱贫人口52户113人</t>
  </si>
  <si>
    <t>大江口镇洑水湾村山塘维修加固</t>
  </si>
  <si>
    <t>大江口镇洑水湾村</t>
  </si>
  <si>
    <t>6万元/座</t>
  </si>
  <si>
    <t>受益面积200亩，受益群众109户400人，其中已脱贫人口9户22人</t>
  </si>
  <si>
    <t>桥江镇林家坡村岩塘抢险加固</t>
  </si>
  <si>
    <t>抢险加固山塘一座</t>
  </si>
  <si>
    <t>桥江镇林家坡村</t>
  </si>
  <si>
    <t>受益面积300亩，受益群众50户160人，其中已脱贫人口6户15人</t>
  </si>
  <si>
    <t>深子湖镇葡萄溪村竹冲坑塘抢险加固</t>
  </si>
  <si>
    <t>深子湖镇葡萄溪村</t>
  </si>
  <si>
    <t>24万元/座</t>
  </si>
  <si>
    <t>受益面积100亩，受益群众30户100人，其中已脱贫人口5户12人</t>
  </si>
  <si>
    <t>均坪镇长坪村胜天堂水库抢险加固</t>
  </si>
  <si>
    <t>抢险加固水库一座</t>
  </si>
  <si>
    <t>均坪镇长坪村</t>
  </si>
  <si>
    <t>受益面积1000亩，受益群众300户1000人，其中已脱贫人口40户150人</t>
  </si>
  <si>
    <t>统溪河镇穿岩山村犀牛塘抢险加固</t>
  </si>
  <si>
    <t>统溪河镇穿岩山村</t>
  </si>
  <si>
    <t>受益面积400亩，受益群众150户400人，其中已脱贫人口10户30人</t>
  </si>
  <si>
    <t>思蒙镇黄家庄村堤防水毁修复</t>
  </si>
  <si>
    <t>水毁修复堤防20米</t>
  </si>
  <si>
    <t>思蒙镇黄家庄村</t>
  </si>
  <si>
    <t>2500元/米</t>
  </si>
  <si>
    <t>受益面积300亩，受益群众10户300人，其中已脱贫人口4户10人</t>
  </si>
  <si>
    <t>三都河枣子坡村堤防水毁修复</t>
  </si>
  <si>
    <t>三都河枣子坡村</t>
  </si>
  <si>
    <t>受益面积200亩，受益群众60户200人，其中已脱贫人口4户10人</t>
  </si>
  <si>
    <t>二</t>
  </si>
  <si>
    <t>高标准农田</t>
  </si>
  <si>
    <t>竹坳村农田水利基础设施建设</t>
  </si>
  <si>
    <t>1.浆砌块石护坎宽0.6m，底宽1.1m，高2.5m，基础深0.4m，下沟台阶2座，机耕桥1座。2.排水渠长500m，1.2*1.2m。长900m，1.2*10m。长710m，0.8*0.8m。长800m，1.0*1.0m。边墙顶宽0.4米,浆石砌。3.机耕道长2005m，路面宽3m，软地基处理，两侧设置浆砌石路肩，泥结碎石路面厚0.15m,2条</t>
  </si>
  <si>
    <t>卢峰镇竹坳村</t>
  </si>
  <si>
    <t>78.4万元/村</t>
  </si>
  <si>
    <t>受益面积1346亩，受益群众458户1374人，其中已脱贫人口130户389人</t>
  </si>
  <si>
    <t>县农业农村局</t>
  </si>
  <si>
    <t>太坪村农田水利基础设施建设</t>
  </si>
  <si>
    <t>1.塘整修加固。山塘坝长104m，顶宽3m，高11m，坝体防渗加固1座。山塘坝长170m，顶宽3m，高11m，坝体防渗加固1座。山塘坝长87m，顶宽3m，高11m，坝体防渗加固1座。2.机耕道长2890m，路面宽3m，软地基处理，两侧设置浆砌石路肩，泥结碎石路面厚0.15m,2条</t>
  </si>
  <si>
    <t>卢峰镇太坪村</t>
  </si>
  <si>
    <t>41.58万元/村</t>
  </si>
  <si>
    <t>受益面积1650亩，受益群众532户1543人，其中已脱贫人口162户584人</t>
  </si>
  <si>
    <t>梅花村农田水利基础设施建设</t>
  </si>
  <si>
    <t>1.浆砌石重力坝，新建消力池、护岸挡墙，坝长12m，坝高2.5m，附属C20砼渠道210m，1座。滚水坝，新建消力池、护岸挡墙，坝长6.5m,高1.5m，附属C20砼渠道350m，1座。2.灌渠长200m，0.4*0.4m，C20砼厚度10cm。3.排水渠长245m，1.0*1.0m。边墙顶宽0.4米,浆石砌。4.硬化机耕道长1400m，路面宽3.5m，C25砼路面厚0.2m，2条</t>
  </si>
  <si>
    <t>双井镇梅花村</t>
  </si>
  <si>
    <t>27.8万元/村</t>
  </si>
  <si>
    <t>受益面积337亩，受益群众387户1164人，其中已脱贫人口103户313人</t>
  </si>
  <si>
    <t>山背村农田水利基础设施建设</t>
  </si>
  <si>
    <t>1.态防护坎长1100m，0.5m结顶，1.7m高，0.6m基础，2处。2.灌渠长5385m，0.3*0.3m，10条。长1090m，0.4*0.4m，2条。C20砼厚度10cm。3.排水渠长992m，2.0*1.6m。长380m，1.0*0.8m。边墙顶宽0.4米,浆石砌。</t>
  </si>
  <si>
    <t>葛竹坪镇山背村</t>
  </si>
  <si>
    <t>82.52万元/村</t>
  </si>
  <si>
    <t>受益面积976亩，受益群众325户977人，其中已脱贫人口172户523人</t>
  </si>
  <si>
    <t>大华村农田水利基础设施建设</t>
  </si>
  <si>
    <t>1.排水沟长80m，0.4*0.4m。C20砼厚度10cm。2.机耕路长2410m，3.2m宽碎石路，厚0.15，两边护砌，3条。3.生态防护坎长530m，0.5m结顶，2.5m高,1m基础</t>
  </si>
  <si>
    <t>龙潭镇大华村</t>
  </si>
  <si>
    <t>40.42万元/村</t>
  </si>
  <si>
    <t>受益面积461亩，受益群众147户446人，其中已脱贫人口62户188人</t>
  </si>
  <si>
    <t>岭脚村农田水利基础设施建设</t>
  </si>
  <si>
    <t>1.生态防护坎长1075m，0.5m结顶，1.7m高，0.6m基础，4处。2.灌渠长1750m，0.3*0.3m，3条。C20砼厚度10cm。3.机耕路长1250m，3.5m宽碎石路，厚0.15m</t>
  </si>
  <si>
    <t>龙潭镇岭脚村</t>
  </si>
  <si>
    <t>55.9万元/村</t>
  </si>
  <si>
    <t>受益面积690亩，受益群众325户961人，其中已脱贫人口133户397人</t>
  </si>
  <si>
    <t>金牛村农田水利基础设施建设</t>
  </si>
  <si>
    <t>1.灌渠长2150m，0.3*0.3m，3条。C20砼厚度10cm。2.机耕路长3680m，3.5m宽碎石路，厚0.15m，5条。</t>
  </si>
  <si>
    <t>龙潭镇金牛村</t>
  </si>
  <si>
    <t>48.38万元/村</t>
  </si>
  <si>
    <t>受益面积130亩，受益群众45户139人，其中已脱贫人口9户31人</t>
  </si>
  <si>
    <t>岩板村农田水利基础设施建设</t>
  </si>
  <si>
    <t>生态防护坎长120m，顶宽0.5m，3.5m高，0.8m基础</t>
  </si>
  <si>
    <t>龙潭镇岩板村</t>
  </si>
  <si>
    <t>17.05万元/村</t>
  </si>
  <si>
    <t>受益面积326亩，受益群众117户359人，其中已脱贫人口34户112人</t>
  </si>
  <si>
    <t>金塘村农田水利基础设施建设</t>
  </si>
  <si>
    <t>1.机耕路长1107m，3.5m宽碎石路，厚0.15m。2.宏兴灌渠长330m，0.3*0.3m，C20砼厚度10cm</t>
  </si>
  <si>
    <t>龙潭镇金塘村</t>
  </si>
  <si>
    <t>10.66万元/村</t>
  </si>
  <si>
    <t>受益面积360亩，受益群众117户1596人，其中已脱贫人口36户118人</t>
  </si>
  <si>
    <t>麻阳水村农田水利基础设施建设</t>
  </si>
  <si>
    <t>排水渠长515m，3.5*2.0m。边墙顶宽0.4米,浆石砌</t>
  </si>
  <si>
    <t>卢峰镇麻阳水村</t>
  </si>
  <si>
    <t>20.69万元/村</t>
  </si>
  <si>
    <t>受益面积361亩，受益群众122户374人，其中已脱贫人口40户126人</t>
  </si>
  <si>
    <t>双江口村农田水利基础设施建设</t>
  </si>
  <si>
    <t>排水渠长656m，5.0*2.5m。边墙顶宽0.4米,浆石砌</t>
  </si>
  <si>
    <t>卢峰镇双江口村</t>
  </si>
  <si>
    <t>46.65万元/村</t>
  </si>
  <si>
    <t>受益面积1328亩，受益群众453户1388人，其中已脱贫人口116户349人</t>
  </si>
  <si>
    <t>瑶头村农田水利基础设施建设</t>
  </si>
  <si>
    <t>硬化机耕道长685m，路面宽3.5m，C25砼路面厚0.2m</t>
  </si>
  <si>
    <t>卢峰镇瑶头村</t>
  </si>
  <si>
    <t>15.35万元/村</t>
  </si>
  <si>
    <t>受益面积380亩，197户613人，其中已脱贫人口71户218人</t>
  </si>
  <si>
    <t>杨家仁村农田水利基础设施建设</t>
  </si>
  <si>
    <t>机耕道长980m，路面宽3.5m，单侧设置浆砌石路肩，泥结碎石路面厚0.15m</t>
  </si>
  <si>
    <t>卢峰镇杨家仁村</t>
  </si>
  <si>
    <t>12.2万元/村</t>
  </si>
  <si>
    <t>受益面积352亩，受益群众124户376人，其中已脱贫人口41户128人</t>
  </si>
  <si>
    <t>大潭村农田水利基础设施建设</t>
  </si>
  <si>
    <t>排水渠长200m，4.0*2.0m。边墙顶宽0.4米,浆石砌</t>
  </si>
  <si>
    <t>卢峰镇大潭村</t>
  </si>
  <si>
    <t>9.71万元/村</t>
  </si>
  <si>
    <t>受益面积662亩，受益群众271户795人，其中已脱贫人口83户241人</t>
  </si>
  <si>
    <t>文家冲村农田水利基础设施建设</t>
  </si>
  <si>
    <t>农田护坎长165m，浆砌块石护坎高2.5-4m，基础深0.5m</t>
  </si>
  <si>
    <t>观音阁镇文家冲村</t>
  </si>
  <si>
    <t>8.44万元/村</t>
  </si>
  <si>
    <t>受益面积248亩，受益群众93户278人，其中已脱贫人口31户96人</t>
  </si>
  <si>
    <t>坪里村农田水利基础设施建设</t>
  </si>
  <si>
    <t>机耕道长825m，路面宽3m，路面回填拓宽，单侧设置浆砌石路肩，泥结碎石路面厚0.15m</t>
  </si>
  <si>
    <t>观音阁镇坪里村</t>
  </si>
  <si>
    <t>9.32万元/村</t>
  </si>
  <si>
    <t>受益面积340亩，受益群众115户362人，其中已脱贫人口37户119人</t>
  </si>
  <si>
    <t>赤洪村农田水利基础设施建设</t>
  </si>
  <si>
    <t>排水渠长200m，2.0*2.0m。边墙顶宽0.4米,浆石砌</t>
  </si>
  <si>
    <t>观音阁镇赤洪村</t>
  </si>
  <si>
    <t>8.72万元/村</t>
  </si>
  <si>
    <t>受益面积263亩，受益群众84户259人，其中已脱贫人口27户81人</t>
  </si>
  <si>
    <t>吉家冲村农田水利基础设施建设</t>
  </si>
  <si>
    <t>1.山塘加固，外坝、内坝体防渗加固，坝内清淤，整修涵卧管。2.灌渠长1660m，0.8*0.8m，C20砼底板翻修厚度10cm。0.3*0.4m，C20砼厚度10cm</t>
  </si>
  <si>
    <t>低庄镇吉家冲村</t>
  </si>
  <si>
    <t>12.28万元/村</t>
  </si>
  <si>
    <t>受益面积162亩，受益群众58户167人，其中已脱贫人口18户55人</t>
  </si>
  <si>
    <t>莲塘村农田水利基础设施建设</t>
  </si>
  <si>
    <t>硬化机耕道长810m，路面宽3.0m，C25砼路面厚0.2m</t>
  </si>
  <si>
    <t>低庄镇莲塘村</t>
  </si>
  <si>
    <t>8.39万元/村</t>
  </si>
  <si>
    <t>受益面积139亩，受益群123户374人，其中已脱贫人口42户125人</t>
  </si>
  <si>
    <t>牌子田村农田水利基础设施建设</t>
  </si>
  <si>
    <t>1.刘兴水硬化机耕道长700m，路面宽3.0m，C25砼路面厚0.2m。2.栎树冲硬化机耕道</t>
  </si>
  <si>
    <t>16.19万元/村</t>
  </si>
  <si>
    <t>受益面积387亩，受益群124户378人，其中已脱贫人口40户126人</t>
  </si>
  <si>
    <t>正宁村农田水利基础设施建设</t>
  </si>
  <si>
    <t>1.机耕道长660m，路面宽3m，单侧设置浆砌石路肩，泥结碎石路面厚</t>
  </si>
  <si>
    <t>低庄镇镇宁村</t>
  </si>
  <si>
    <t>7.54万元/村</t>
  </si>
  <si>
    <t>保障机收面积162亩，受益群众54户167人，其中已脱贫人口16户53人</t>
  </si>
  <si>
    <t>岩头村农田水利基础设施建设</t>
  </si>
  <si>
    <t>排水渠长307m，1.5*1.5m。边墙顶宽0.4米,浆石砌</t>
  </si>
  <si>
    <t>低庄镇岩头村</t>
  </si>
  <si>
    <t>8.33万元/村</t>
  </si>
  <si>
    <t>受益面积237亩，受益群众81户246人，其中已脱贫人口25户79人</t>
  </si>
  <si>
    <t>湖田坪村农田水利基础设施建设</t>
  </si>
  <si>
    <t>1.灌排渠长590m，0.6*0.6m，C20砼厚度10cm。2.硬化机耕道长437m，路面宽3.5m，C25砼路面厚0.2m</t>
  </si>
  <si>
    <t>水东镇湖田坪村</t>
  </si>
  <si>
    <t>8.34万元/村</t>
  </si>
  <si>
    <t>受益面积110亩，受益群众37户113人，其中已脱贫人口12户35人</t>
  </si>
  <si>
    <t>嵩口湾村农田水利基础设施建设</t>
  </si>
  <si>
    <t>灌渠长2046m，0.4*0.4m，2条。C20砼厚度11cm</t>
  </si>
  <si>
    <t>水东镇嵩口湾村</t>
  </si>
  <si>
    <t>9.62万元/村</t>
  </si>
  <si>
    <t>受益面积320亩，受益群众108户331人，其中已脱贫人口37户113人</t>
  </si>
  <si>
    <t>联合村农田水利基础设施建设</t>
  </si>
  <si>
    <t>农田护坎长175m，浆砌块石护坎宽0.6m，底宽1.1m，高2.5m，基础深0.4m</t>
  </si>
  <si>
    <t>水东镇联合村</t>
  </si>
  <si>
    <t>5.73万元/村</t>
  </si>
  <si>
    <t>受益面积190亩，受益群众65户197人，其中已脱贫人口22户68人</t>
  </si>
  <si>
    <t>卫星村农田水利基础设施建设</t>
  </si>
  <si>
    <t>1.塘中山塘加固，坝长105m，顶宽4m，高8m，坝体防渗加固，坝内清淤。2.灰水塘山塘加固，山塘坝长42m，顶宽3m，高5m，坝体防渗加固，坝内清淤，整修涵管</t>
  </si>
  <si>
    <t>深子湖镇卫星村</t>
  </si>
  <si>
    <t>7.16万元/村</t>
  </si>
  <si>
    <t>受益面积215亩，受益群众82户247人，其中已脱贫人口33户68人</t>
  </si>
  <si>
    <t>马家溪村农田水利基础设施建设</t>
  </si>
  <si>
    <t>1.坝体整修，坝底毛石回填基础，新建消力池、护岸挡墙。2.农田护坎长320m，浆砌块石护坎宽0.7m，底宽1.2m，高2.5m，基础深1m</t>
  </si>
  <si>
    <t>深子湖镇马家溪村</t>
  </si>
  <si>
    <t>13.91万元/村</t>
  </si>
  <si>
    <t>保障灌溉面积110亩，受益群众37户116人，其中已脱贫人口12户39人</t>
  </si>
  <si>
    <t>让家溪村农田水利基础设施建设</t>
  </si>
  <si>
    <t>机耕道长1218m，路面宽3m，路面回填拓宽，单侧设置浆砌石路肩，泥结碎石路面厚0.15m</t>
  </si>
  <si>
    <t>深子湖镇让家溪村</t>
  </si>
  <si>
    <t>10.72万元/村</t>
  </si>
  <si>
    <t>受益面积348亩，受益群众123户397人，其中已脱贫人口42户121人</t>
  </si>
  <si>
    <t>黄溪湾村农田水利基础设施建设</t>
  </si>
  <si>
    <t>1.硬化机耕道长320m，路面宽4.0m，C25砼路面厚0.2m。2.农田护坎长100m，浆砌块石护坎宽0.7m，底宽1.2m，高2.5m，基础深0.5-1m</t>
  </si>
  <si>
    <t>深子湖镇黄溪湾村</t>
  </si>
  <si>
    <t>7.98万元/村</t>
  </si>
  <si>
    <t>受益面积132亩，受益群众46户135人，其中已脱贫人口13户47人</t>
  </si>
  <si>
    <t>胡家村农田水利基础设施建设</t>
  </si>
  <si>
    <t>长农田护坎342m，浆砌块石护坎宽0.8m，底宽1.4m，高3m，基础深0.4m，其中127m为原护坎加高，加高高度1m</t>
  </si>
  <si>
    <t>深子湖镇胡家村</t>
  </si>
  <si>
    <t>10.58万元/村</t>
  </si>
  <si>
    <t>受益面积249亩，受益群众87户253人，其中已脱贫人口26户92人</t>
  </si>
  <si>
    <t>新渡村农田水利基础设施建设</t>
  </si>
  <si>
    <t>1.山塘加固坝长94m，高6m，坝体整形、防渗加固，坝内清淤，整修涵卧管。2.灌渠长398m，0.4*0.4m，C20砼厚度10cm</t>
  </si>
  <si>
    <t>桥江镇新渡村</t>
  </si>
  <si>
    <t>9.23万元/村</t>
  </si>
  <si>
    <t>保障灌溉面积162亩，受益群众57户184人，其中已脱贫人口21户63人</t>
  </si>
  <si>
    <t>独石村农田水利基础设施建设</t>
  </si>
  <si>
    <t>农田护坎长580m，生态护坎坡长10.5m，新修人行便道基础宽4m</t>
  </si>
  <si>
    <t>桥江镇独石村</t>
  </si>
  <si>
    <t>30.08万元/村</t>
  </si>
  <si>
    <t>受益面积680亩，受益群众231户704人，其中已脱贫人口73户226人</t>
  </si>
  <si>
    <t>花桥社区农田水利基础设施建设</t>
  </si>
  <si>
    <t>排水渠长400m，1.5*1.5m。边墙顶宽0.4米,浆石砌</t>
  </si>
  <si>
    <t>双井镇花桥社区</t>
  </si>
  <si>
    <t>8.38万元/村</t>
  </si>
  <si>
    <t>受益面积312亩，受益群众103户311人，其中已脱贫人口33户72人</t>
  </si>
  <si>
    <t>岩园村农田水利基础设施建设</t>
  </si>
  <si>
    <t>坝长125m，高6.5m，坝体整形、防渗加固，坝内清淤，整修涵卧管</t>
  </si>
  <si>
    <t>13.11万元/村</t>
  </si>
  <si>
    <t>受益面积240亩，受益群众87户264人，其中已脱贫人口32户69人</t>
  </si>
  <si>
    <t>岩落湾村农田水利基础设施建设</t>
  </si>
  <si>
    <t>1.灌渠长1575m，0.4*0.4m，3条。C20砼厚度10cm。2.竹坡坳漫水塘引水渠长400m，0.4*0.4m，C20砼厚度10cm</t>
  </si>
  <si>
    <t>均坪镇岩落湾村</t>
  </si>
  <si>
    <t>7.18万元/村</t>
  </si>
  <si>
    <t>受益面积352亩，受益群众121户367人，其中已脱贫人口42户129人</t>
  </si>
  <si>
    <t>飞水洞村农田水利基础设施建设</t>
  </si>
  <si>
    <t>灌渠长3500m，0.4*0.4m，C20砼厚度10cm</t>
  </si>
  <si>
    <t>大江口镇飞水洞村</t>
  </si>
  <si>
    <t>11.86万元/村</t>
  </si>
  <si>
    <t>受益面积281亩，受益群众105户319人，其中已脱贫人口34户117人</t>
  </si>
  <si>
    <t>威虎山村农田水利基础设施建设</t>
  </si>
  <si>
    <t>硬化机耕道长1025m，路面宽3.5m，C25砼路面厚0.2m</t>
  </si>
  <si>
    <t>大江口镇威虎山村</t>
  </si>
  <si>
    <t>12.44万元/村</t>
  </si>
  <si>
    <t>受益群众87户256人，其中已脱贫人口28户89人</t>
  </si>
  <si>
    <t>柳溪村农田水利基础设施建设</t>
  </si>
  <si>
    <t>大塘山塘清淤维修坝长105m，顶宽2.5m，高4m，坝内清淤</t>
  </si>
  <si>
    <t>祖市殿镇柳溪村</t>
  </si>
  <si>
    <t>9.06万元/村</t>
  </si>
  <si>
    <t>受益面积265亩，受益群众108户317人，其中已脱贫人口35户114人</t>
  </si>
  <si>
    <t>清潭村农田水利基础设施建设</t>
  </si>
  <si>
    <t>朱家拦溪坝整修，坝长25m，坝高1.5m，新建消力池、护岸挡墙，附属砼渠道900m</t>
  </si>
  <si>
    <t>祖市殿镇清潭村</t>
  </si>
  <si>
    <t>7.82万元/村</t>
  </si>
  <si>
    <t>受益面积230亩，受益群众78户245人，其中已脱贫人口25户82人</t>
  </si>
  <si>
    <t>星光村农田水利基础设施建设</t>
  </si>
  <si>
    <t>天堂山硬化机耕道长485m，路面宽3.0m，C25砼路面厚0.2m</t>
  </si>
  <si>
    <t>祖市殿镇星光村</t>
  </si>
  <si>
    <t>5.03万元/村</t>
  </si>
  <si>
    <t>受益群众69户214人，其中已脱贫人口24户76人</t>
  </si>
  <si>
    <t>中都村农田水利基础设施建设</t>
  </si>
  <si>
    <t>1.小儿冲灌渠长1500m，0.3*0.3m，C20砼厚度10cm。2.七组排水渠长630m，1.0*1.0m。边墙顶宽0.4米,浆石砌</t>
  </si>
  <si>
    <t>中都乡中都村</t>
  </si>
  <si>
    <t>9.36万元/村</t>
  </si>
  <si>
    <t>受益面积227亩，受益群众92户273人，其中已脱贫人口30户94人</t>
  </si>
  <si>
    <t>中都乡中都村渠道建设</t>
  </si>
  <si>
    <t>渠道建设6000米，机耕道长580米</t>
  </si>
  <si>
    <t>灌溉农田248亩，保护农田50亩</t>
  </si>
  <si>
    <t>中都乡
人民政府</t>
  </si>
  <si>
    <t>中都乡人民政府</t>
  </si>
  <si>
    <t>乡门村农田水利基础设施建设</t>
  </si>
  <si>
    <t>1统溪排水渠长170m，2.0*1.2m。边墙顶宽0.5米,浆石砌.2.灌渠长1000m，0.4*0.4m，C20砼厚度10cm</t>
  </si>
  <si>
    <t>陶金乡乡门村</t>
  </si>
  <si>
    <t>7.28万元/村</t>
  </si>
  <si>
    <t>受益面积132亩，受益群众52户157人，其中已脱贫人口14户46人</t>
  </si>
  <si>
    <t>双井镇塘湾村高效节水灌溉</t>
  </si>
  <si>
    <t>高效节水灌溉240亩</t>
  </si>
  <si>
    <t>双井镇塘湾村</t>
  </si>
  <si>
    <t>8.64万元/村</t>
  </si>
  <si>
    <t>受益面积240亩，受益群众69户237人，其中已脱贫人口22户71人</t>
  </si>
  <si>
    <t>1.灌水渠长300m，0.4*0.4m，C20砼厚度10cm。2.排水渠长705m，0.8*0.8m，C20砼厚度20cm。长1150m，2.8*2.3m。边墙顶宽0.5m,浆石砌。3.长1150m，路面宽3.0m，泥结砂卵石路面厚0.15m</t>
  </si>
  <si>
    <t>233.17万元/村</t>
  </si>
  <si>
    <t>受益面积130亩，受益群众58户156人，其中已脱贫人口4户16人</t>
  </si>
  <si>
    <t>白竹坪村农田水利基础设施建设</t>
  </si>
  <si>
    <t>灌渠长3000m，0.3*0.3m，C20砼厚度10cm</t>
  </si>
  <si>
    <t>水东镇白竹坪村</t>
  </si>
  <si>
    <t>32.98万元/村</t>
  </si>
  <si>
    <t>受益面积680亩，受益群众457户1589人，其中已脱贫人口127户445人</t>
  </si>
  <si>
    <t>板栗坪村农田水利基础设施建设</t>
  </si>
  <si>
    <t>1.硬化机耕道长750m，路面宽3.5m，C25砼路面厚0.2m。2.灌渠长650m，0.7*0.7m，C20砼厚度10cm</t>
  </si>
  <si>
    <t>水东镇板栗坪村</t>
  </si>
  <si>
    <t>43.27万元/村</t>
  </si>
  <si>
    <t>受益面积324亩，受益群众245户857人，其中已脱贫人口78户273人</t>
  </si>
  <si>
    <t>龙王江村农田水利基础设施建设</t>
  </si>
  <si>
    <t>山塘坝长26m，顶宽3m，高5m，坝内清淤，坝体防渗、整形等</t>
  </si>
  <si>
    <t>水东镇龙王江村</t>
  </si>
  <si>
    <t>3.37万元/村</t>
  </si>
  <si>
    <t>受益面积120亩，受益群众134户469人，其中已脱贫人口37户130人</t>
  </si>
  <si>
    <t>邱家湾村农田水利基础设施建设</t>
  </si>
  <si>
    <t>灌渠长2300m，0.4*0.4m，C20砼厚度10cm</t>
  </si>
  <si>
    <t>水东镇邱家湾村</t>
  </si>
  <si>
    <t>31.94万元/村</t>
  </si>
  <si>
    <t>受益面积540亩，受益群众210户630人，其中已脱贫人口15户47人</t>
  </si>
  <si>
    <t>下绿化社区农田水利基础设施建设</t>
  </si>
  <si>
    <t>硬化机耕道路长1350m，路面宽3.5m，C25砼路面厚0.2m</t>
  </si>
  <si>
    <t>水东镇下绿化社区</t>
  </si>
  <si>
    <t>53.52万元/村</t>
  </si>
  <si>
    <t>受益群众374户1310人，其中已脱贫人口105户367人</t>
  </si>
  <si>
    <t>罗卜田村农田水利基础设施建设</t>
  </si>
  <si>
    <t>灌排渠长2000m，0.3*0.4m。长830m，0.6*0.8m。C20砼厚度10cm</t>
  </si>
  <si>
    <t>桥江镇罗卜田村</t>
  </si>
  <si>
    <t>61.92万元/村</t>
  </si>
  <si>
    <t>受益面积1870亩，受益群众450户1350人，其中已脱贫人口75户226人</t>
  </si>
  <si>
    <t>楚垅村农田水利基础设施建设</t>
  </si>
  <si>
    <t>整修加固山塘，坝长25m，顶宽3m，高5m，坝内清淤，坝体防渗、整形等</t>
  </si>
  <si>
    <t>7.15万元/村</t>
  </si>
  <si>
    <t>受益面积160亩，受益群众82户255人，其中已脱贫人口21户64人</t>
  </si>
  <si>
    <t>水集村农田水利基础设施建设</t>
  </si>
  <si>
    <t>排水渠长620m，1.0*1.0m。边墙顶宽0.4米,浆石砌</t>
  </si>
  <si>
    <t>双井镇水集村</t>
  </si>
  <si>
    <t>43.38万元/村</t>
  </si>
  <si>
    <t>受益面积1240亩，受益群众430户1230人，其中已脱贫人口68户204人</t>
  </si>
  <si>
    <t>和平村农田水利基础设施建设</t>
  </si>
  <si>
    <t>灌排渠长200m，0.3*0.4m。长300m，0.8*0.8m。C20砼厚度10cm</t>
  </si>
  <si>
    <t>双井镇和平村</t>
  </si>
  <si>
    <t>10.59万元/村</t>
  </si>
  <si>
    <t>受益面积270亩，受益群众129户452人，其中已脱贫人口26户91人</t>
  </si>
  <si>
    <t>硬化机耕道路长1020m，路面宽3.5m，C25砼路面厚0.2m</t>
  </si>
  <si>
    <t>40.21万元/村</t>
  </si>
  <si>
    <t>受益群众392户1420人，其中已脱贫人口112户392人</t>
  </si>
  <si>
    <t>高台村农田水利基础设施建设</t>
  </si>
  <si>
    <t>硬化机耕道路长1150m，路面宽3.5m，C25砼路面厚0.2m</t>
  </si>
  <si>
    <t>小横垅乡高台村</t>
  </si>
  <si>
    <t>45.05万元/村</t>
  </si>
  <si>
    <t>受益群众378户1323人，其中已脱贫人口108户379人</t>
  </si>
  <si>
    <t>镇宁村农田水利基础设施建设</t>
  </si>
  <si>
    <t>硬化机耕道路长750m，路面宽4.0m，C25砼路面厚0.2m</t>
  </si>
  <si>
    <t>33.64万元/村</t>
  </si>
  <si>
    <t>受益群众262户917人，其中已脱贫人口76户267人</t>
  </si>
  <si>
    <t>严家坡村农田水利基础设施建设</t>
  </si>
  <si>
    <t>1.农田护坎长130m，顶宽4.6m，高6.0m，浆砌石护坡，C20毛石砼基础。2.1-7组排水渠整修长500m，1.8*1.0m。长600m，1.8*1.2m。边墙顶宽0.4米,浆石砌</t>
  </si>
  <si>
    <t>低庄镇严家坡村</t>
  </si>
  <si>
    <t>181.56万元/村</t>
  </si>
  <si>
    <t>受益面积350亩，受益群众148户529人，其中已脱贫人口57户201人</t>
  </si>
  <si>
    <t>跃进村农田水利基础设施建设</t>
  </si>
  <si>
    <t>灌渠长2150m，0.8*0.5m，C20砼厚度10cm</t>
  </si>
  <si>
    <t>统溪河乡跃进村</t>
  </si>
  <si>
    <t>46.58万元/村</t>
  </si>
  <si>
    <t>受益面积458亩，受益群众174户609人，其中已脱贫人口92户322人</t>
  </si>
  <si>
    <t>白坭村农田水利基础设施建设</t>
  </si>
  <si>
    <t>涵洞长23m，直径800mm钢筋砼涵管制安</t>
  </si>
  <si>
    <t>深子湖镇白坭村</t>
  </si>
  <si>
    <t>6.11万元/村</t>
  </si>
  <si>
    <t>受益面积387亩，受益群众225户788人，其中已脱贫人口86户293人</t>
  </si>
  <si>
    <t>铁山溪村农田水利基础设施建设</t>
  </si>
  <si>
    <t>农田护坎长220m，浆砌石3m高，顶宽0.5m，基础深0.5m</t>
  </si>
  <si>
    <t>深子湖镇铁山溪村</t>
  </si>
  <si>
    <t>32.27万元/村</t>
  </si>
  <si>
    <t>受益面积183亩，受益群众128户449人，其中已脱贫人口67户235人</t>
  </si>
  <si>
    <t>麻溪村农田水利基础设施建设</t>
  </si>
  <si>
    <t>农田护坎长100m，浆砌石2.5m高，顶宽0.5m，基础深0.5m</t>
  </si>
  <si>
    <t>油洋乡麻溪村</t>
  </si>
  <si>
    <t>19.8万元/村</t>
  </si>
  <si>
    <t>受益面积230亩，受益群众237户827人，其中已脱贫人口82户287人</t>
  </si>
  <si>
    <t>横板桥村农田水利基础设施建设</t>
  </si>
  <si>
    <t>排水渠长245m，2.5*2.2m。边墙顶宽0.5米,浆石砌</t>
  </si>
  <si>
    <t>龙潭镇横板桥村</t>
  </si>
  <si>
    <t>40.82万元/村</t>
  </si>
  <si>
    <t>受益面积290亩，受益群众248户861人，其中已脱贫人口85户297人</t>
  </si>
  <si>
    <t>高桥村农田水利基础设施建设</t>
  </si>
  <si>
    <t>拦溪坝加固，坝长12m，坝高2.5m,砼，浆石砌</t>
  </si>
  <si>
    <t>黄茅园镇高桥村</t>
  </si>
  <si>
    <t>14.12万元/村</t>
  </si>
  <si>
    <t>受益面积200亩，受益群众127户442人，其中已脱贫人口45户158人</t>
  </si>
  <si>
    <t>军田湾村农田水利基础设施建设</t>
  </si>
  <si>
    <t>1.硬化机路长340m，路面宽3.5m，C25砼路面厚0.2m。2.生态防护坎长100m，高3.5m，浆砌石</t>
  </si>
  <si>
    <t>思蒙镇军田湾村</t>
  </si>
  <si>
    <t>33.88万元/村</t>
  </si>
  <si>
    <t>受益面积200亩，受益群众269户941人，其中已脱贫人口92户322人</t>
  </si>
  <si>
    <t>拦溪坝加固，坝长6m，坝高2.5m,砼，浆石砌4座。坝长15m，坝高3.5m,砼，浆石砌1座，</t>
  </si>
  <si>
    <t>40万元/村</t>
  </si>
  <si>
    <t>受益面积428亩，受益群众157户556人，其中已脱贫人口59户206人</t>
  </si>
  <si>
    <t>1.生态防护坎长120m，0.5m结顶，2.5m高，0.8m基础</t>
  </si>
  <si>
    <t>19万元/村</t>
  </si>
  <si>
    <t>收益面积120亩，受益群众35户116人，其中已脱贫人口11户37人</t>
  </si>
  <si>
    <t>低庄镇人民政府</t>
  </si>
  <si>
    <t>镇宁村</t>
  </si>
  <si>
    <t>三</t>
  </si>
  <si>
    <t>农村改厕</t>
  </si>
  <si>
    <t>户厕改造厕具采购</t>
  </si>
  <si>
    <t>购买厕具10000套</t>
  </si>
  <si>
    <t>全县25个乡镇</t>
  </si>
  <si>
    <t>1200元/套</t>
  </si>
  <si>
    <t>改善10000户农户上厕所难和周边环境污染问题</t>
  </si>
  <si>
    <t>2021.1.10</t>
  </si>
  <si>
    <t>2021.12.10</t>
  </si>
  <si>
    <t>卢峰镇户厕改造施工工程</t>
  </si>
  <si>
    <t>改造户厕1017户</t>
  </si>
  <si>
    <t>卢峰镇</t>
  </si>
  <si>
    <t>800元/户</t>
  </si>
  <si>
    <t>改善1017户农户上厕所难和周边环境污染问题</t>
  </si>
  <si>
    <t>卢峰镇人民政府</t>
  </si>
  <si>
    <t>思蒙镇户厕改造施工工程</t>
  </si>
  <si>
    <t>改造户厕215户</t>
  </si>
  <si>
    <t>思蒙镇</t>
  </si>
  <si>
    <t>改善215户农户上厕所难和周边环境污染问题</t>
  </si>
  <si>
    <t>思蒙镇人民政府</t>
  </si>
  <si>
    <t>大江口镇户厕改造施工工程</t>
  </si>
  <si>
    <t>改造户厕792户</t>
  </si>
  <si>
    <t>大江口镇</t>
  </si>
  <si>
    <t>改善792户农户上厕所难和周边环境污染问题</t>
  </si>
  <si>
    <t>大江口镇人民政府</t>
  </si>
  <si>
    <t>观音阁镇户厕改造施工工程</t>
  </si>
  <si>
    <t>改造户厕444户</t>
  </si>
  <si>
    <t>观音阁镇</t>
  </si>
  <si>
    <t>改善444户农户上厕所难和周边环境污染问题</t>
  </si>
  <si>
    <t>观音阁镇人民政府</t>
  </si>
  <si>
    <t>均坪镇户厕改造施工工程</t>
  </si>
  <si>
    <t>改造户厕308户</t>
  </si>
  <si>
    <t>均坪镇</t>
  </si>
  <si>
    <t>改善308户农户上厕所难和周边环境污染问题</t>
  </si>
  <si>
    <t>均坪镇人民政府</t>
  </si>
  <si>
    <t>舒溶溪乡户厕改造施工工程</t>
  </si>
  <si>
    <t>改造户厕170户</t>
  </si>
  <si>
    <t>舒溶溪乡</t>
  </si>
  <si>
    <t>改善170户农户上厕所难和周边环境污染问题</t>
  </si>
  <si>
    <t>舒溶溪乡人民政府</t>
  </si>
  <si>
    <t>双井镇户厕改造施工工程</t>
  </si>
  <si>
    <t>改造户厕592户</t>
  </si>
  <si>
    <t>双井镇</t>
  </si>
  <si>
    <t>改善592户农户上厕所难和周边环境污染问题</t>
  </si>
  <si>
    <t>双井镇人民政府</t>
  </si>
  <si>
    <t>祖师殿镇户厕改造施工工程</t>
  </si>
  <si>
    <t>改造户厕325户</t>
  </si>
  <si>
    <t>祖师殿镇</t>
  </si>
  <si>
    <t>改善325户农户上厕所难和周边环境污染问题</t>
  </si>
  <si>
    <t>祖师殿镇人民政府</t>
  </si>
  <si>
    <t>桥江镇户厕改造施工工程</t>
  </si>
  <si>
    <t>改造户厕635户</t>
  </si>
  <si>
    <t>桥江镇</t>
  </si>
  <si>
    <t>改善635户农户上厕所难和周边环境污染问题</t>
  </si>
  <si>
    <t>桥江镇人民政府</t>
  </si>
  <si>
    <t>油洋乡户厕改造施工工程</t>
  </si>
  <si>
    <t>改造户厕272户</t>
  </si>
  <si>
    <t>油洋乡</t>
  </si>
  <si>
    <t>改善272户农户上厕所难和周边环境污染问题</t>
  </si>
  <si>
    <t>油洋乡人民政府</t>
  </si>
  <si>
    <t>三江镇户厕改造施工工程</t>
  </si>
  <si>
    <t>改造户厕485户</t>
  </si>
  <si>
    <t>三江镇</t>
  </si>
  <si>
    <t>改善485户农户上厕所难和周边环境污染问题</t>
  </si>
  <si>
    <t>三江镇人民政府</t>
  </si>
  <si>
    <t>低庄镇户厕改造施工工程</t>
  </si>
  <si>
    <t>改造户厕522户</t>
  </si>
  <si>
    <t>低庄镇</t>
  </si>
  <si>
    <t>改善522户农户上厕所难和周边环境污染问题</t>
  </si>
  <si>
    <t>深子湖镇户厕改造施工工程</t>
  </si>
  <si>
    <t>改造户厕493户</t>
  </si>
  <si>
    <t>深子湖镇</t>
  </si>
  <si>
    <t>改善493户农户上厕所难和周边环境污染问题</t>
  </si>
  <si>
    <t>深子湖镇人民政府</t>
  </si>
  <si>
    <t>水东镇户厕改造施工工程</t>
  </si>
  <si>
    <t>改造户厕565户</t>
  </si>
  <si>
    <t>水东镇</t>
  </si>
  <si>
    <t>改善565户农户上厕所难和周边环境污染问题</t>
  </si>
  <si>
    <t>水东镇人民政府</t>
  </si>
  <si>
    <t>淘金坪乡户厕改造施工工程</t>
  </si>
  <si>
    <t>改造户厕136户</t>
  </si>
  <si>
    <t>淘金坪乡</t>
  </si>
  <si>
    <t>改善136户农户上厕所难和周边环境污染问题</t>
  </si>
  <si>
    <t>淘金坪乡人民政府</t>
  </si>
  <si>
    <t>统溪河镇户厕改造施工工程</t>
  </si>
  <si>
    <t>改造户厕213户</t>
  </si>
  <si>
    <t>统溪河镇</t>
  </si>
  <si>
    <t>改善213户农户上厕所难和周边环境污染问题</t>
  </si>
  <si>
    <t>统溪河镇人民政府</t>
  </si>
  <si>
    <t>小横垅乡户厕改造施工工程</t>
  </si>
  <si>
    <t>改造户厕233户</t>
  </si>
  <si>
    <t>小横垅乡</t>
  </si>
  <si>
    <t>改善233户农户上厕所难和周边环境污染问题</t>
  </si>
  <si>
    <t>小横垅乡人民政府</t>
  </si>
  <si>
    <t>两丫坪镇户厕改造施工工程</t>
  </si>
  <si>
    <t>改造户厕219户</t>
  </si>
  <si>
    <t>两丫坪镇</t>
  </si>
  <si>
    <t>改善219户农户上厕所难和周边环境污染问题</t>
  </si>
  <si>
    <t>两丫坪镇人民政府</t>
  </si>
  <si>
    <t>中都乡户厕改造施工工程</t>
  </si>
  <si>
    <t>改造户厕144户</t>
  </si>
  <si>
    <t>中都乡</t>
  </si>
  <si>
    <t>改善144户农户上厕所难和周边环境污染问题</t>
  </si>
  <si>
    <t>沿溪乡户厕改造施工工程</t>
  </si>
  <si>
    <t>改造户厕168户</t>
  </si>
  <si>
    <t>沿溪乡</t>
  </si>
  <si>
    <t>改善168户农户上厕所难和周边环境污染问题</t>
  </si>
  <si>
    <t>沿溪乡人民政府</t>
  </si>
  <si>
    <t>北斗溪镇户厕改造施工工程</t>
  </si>
  <si>
    <t>改造户厕220户</t>
  </si>
  <si>
    <t>北斗溪镇</t>
  </si>
  <si>
    <t>改善220户农户上厕所难和周边环境污染问题</t>
  </si>
  <si>
    <t>北斗溪镇人民政府</t>
  </si>
  <si>
    <t>黄茅园镇户厕改造施工工程</t>
  </si>
  <si>
    <t>改造户厕587户</t>
  </si>
  <si>
    <t>黄茅园镇</t>
  </si>
  <si>
    <t>改善587户农户上厕所难和周边环境污染问题</t>
  </si>
  <si>
    <t>黄茅园镇人民政府</t>
  </si>
  <si>
    <t>龙潭镇户厕改造施工工程</t>
  </si>
  <si>
    <t>改造户厕775户</t>
  </si>
  <si>
    <t>龙潭镇</t>
  </si>
  <si>
    <t>改善775户农户上厕所难和周边环境污染问题</t>
  </si>
  <si>
    <t>龙潭镇人民政府</t>
  </si>
  <si>
    <t>葛竹坪镇户厕改造施工工程</t>
  </si>
  <si>
    <t>改造户厕337户</t>
  </si>
  <si>
    <t>葛竹坪镇</t>
  </si>
  <si>
    <t>改善337户农户上厕所难和周边环境污染问题</t>
  </si>
  <si>
    <t>葛竹坪镇人民政府</t>
  </si>
  <si>
    <t>龙庄湾乡户厕改造施工工程</t>
  </si>
  <si>
    <t>改造户厕133户</t>
  </si>
  <si>
    <t>龙庄湾乡</t>
  </si>
  <si>
    <t>改善133户农户上厕所难和周边环境污染问题</t>
  </si>
  <si>
    <t>龙庄湾乡人民政府</t>
  </si>
  <si>
    <t>公厕建设</t>
  </si>
  <si>
    <t>新建15座公厕</t>
  </si>
  <si>
    <t>15乡镇集市及旅游区、重点村</t>
  </si>
  <si>
    <t>15万元/座</t>
  </si>
  <si>
    <t>改善公共场所上厕所难和周边环境污染问题</t>
  </si>
  <si>
    <t>对应乡镇人民政府</t>
  </si>
  <si>
    <t>四</t>
  </si>
  <si>
    <t>示范村创建</t>
  </si>
  <si>
    <t>葛竹坪镇山背村美丽乡村示范村创建</t>
  </si>
  <si>
    <t>入户石阶及道路硬化,栽紫薇750株、绿化600平方米，1820米水沟硬化，垃圾桶20个，垃圾收集车1台。</t>
  </si>
  <si>
    <t>80万元/村</t>
  </si>
  <si>
    <t>重点改善人居环境示范村垃圾治理、污水处理、村容村貌提升，以点带面建成一条旅游示范村线路</t>
  </si>
  <si>
    <t>统溪河镇穿岩山村美丽乡村示范村创建</t>
  </si>
  <si>
    <t>新建路灯200盏；制作墙画300平米；村部场坪硬化、修建护坎，新建党建宣传栏、文化墙；购买垃圾箱8个、垃圾清运车1辆，硬化垃圾箱存放场地。</t>
  </si>
  <si>
    <t>思蒙镇仁里冲村美丽乡村示范村创建</t>
  </si>
  <si>
    <t>栽种桂花树60株，樟木树40株，紫薇树50株，樱花树80株，茶花树60株，坪地铺草600㎡.大型花台5个；新建路灯20盏；入户道路硬化230m*6m*0.18m.新建水井1座；垃圾厢10个；新建排水沟40㎝*40㎝.力盖板330米 主公路两侧1200m排水沟钢盖板维修。清淤.污水塘护坎85m*4m*2m。</t>
  </si>
  <si>
    <t>思蒙镇仁里冲村</t>
  </si>
  <si>
    <t>小横垅乡治湾村美丽乡村示范村创建</t>
  </si>
  <si>
    <t>新建路灯82盏、广场大灯1盏；修建便民桥一座、夜景彩灯1350米。硬化组级干道600米、入户路100米。栽种桂花树100株、紫薇100株、茶花树100株、樱花100株。漫画8幅。水沟硬化200米；普通垃圾桶350个、垃圾分类箱20个。修建网球场1个、乡村舞台1个；宣传栏若干、图书阅览室1个。各种宣传牌等资料。</t>
  </si>
  <si>
    <t>小横垅乡治湾村</t>
  </si>
  <si>
    <t>北斗溪镇坪溪村美丽乡村示范村创建</t>
  </si>
  <si>
    <t>村小及下坪溪梁求华家处砌护坎长300米，宽1.5米高，2.5米，铺青石及绿化；村部与学校隔断砌墙做公示栏（长30米、高2米、宽0.4米）；400多亩水田灌溉渠道（丽水湾水源处）维修（20米长，宽1.5米，高2米）；上坪溪桥头公路沿线至丽水湾院落绿化及杂草清除、公共娱乐广场砌花台、护坡等。</t>
  </si>
  <si>
    <t>低庄镇牌子田村美丽乡村示范村创建</t>
  </si>
  <si>
    <t>公路350米两边新增路肩墙、回填、栽树、绿化；牌子田主街道两边树下新增防腐花木箱、绿色植被；牌子田小花园及七星塘周边护栏；主路至牌子田大桥新增排水管道。</t>
  </si>
  <si>
    <t>卢峰镇麻阳水村美丽乡村示范村创建</t>
  </si>
  <si>
    <t>新建路灯120盏；绿化1200㎡；机耕桥：二座，长4米×宽4米×厚0.2米，一座长6米×宽5米×厚0.4米，长4米×宽3米×5座；垃圾桶500个，污水沟1400米。</t>
  </si>
  <si>
    <t>北斗溪镇茅坡村农村人居环境示范村创建</t>
  </si>
  <si>
    <t>村部至吉祥大道新建路灯4盏，茅坡大桥至吉祥大道2盏;4组、5组、10组-13组、15组共1200米道路硬化（3.5米）；对公路沿线绿化及杂草清除，拆除公路沿线不雅建筑5处（偏屋）；村部边村集体1.5亩臭水鱼塘清理。</t>
  </si>
  <si>
    <t>北斗溪镇茅坡村</t>
  </si>
  <si>
    <t>50万元/村</t>
  </si>
  <si>
    <t>实施垃圾治理、污水处理、村容村貌提升，改善乡村周边环境</t>
  </si>
  <si>
    <t>大江口镇金明村农村人居环境示范村创建</t>
  </si>
  <si>
    <t>路灯；修建院落大门；庭院绿化，桂花树，茶花及其他花木；污水沟治理，400米；溪河建防护堤，并绿化、美化；休闲广场硬化、绿化、亮化、修水沟，建休闲亭；购买垃圾桶200个，购买垃圾车2台。</t>
  </si>
  <si>
    <t>大江口镇金明村</t>
  </si>
  <si>
    <t>观音阁镇观音阁村农村人居环境示范村创建</t>
  </si>
  <si>
    <t>新建路灯35盏；一组、七组共两个新建休闲娱乐场所场地硬化及配套设备，300米村级公路维修硬化；栽种桂花树40株、红积木、四季桂共10000株、红茶球10株、紫薇40株；漫画200平米；2000米村级公路两边水沟硬化；垃圾桶240个，垃圾收集车1台，新建垃圾池一座。</t>
  </si>
  <si>
    <t>观音阁镇观音阁村</t>
  </si>
  <si>
    <t>双井镇宝塔村农村人居环境示范村创建</t>
  </si>
  <si>
    <t>新建路灯20盏；300米入户道路硬化；栽种桂花树80株、紫薇树80株；漫画墙100平米；1000米水沟硬化；垃圾桶500个、垃圾收集车2台。</t>
  </si>
  <si>
    <t>双井镇宝塔村</t>
  </si>
  <si>
    <t>桥江镇章池村农村人居环境示范村创建</t>
  </si>
  <si>
    <t>新建太阳能路灯60盏；500米沥青路面；栽种桂花树30株、紫薇30株；新建排水沟硬化1000米；垃圾桶30个。</t>
  </si>
  <si>
    <t>桥江镇章池村</t>
  </si>
  <si>
    <t>三江镇朱溪村农村人居环境示范村创建</t>
  </si>
  <si>
    <t>道路硬化、公路整修；沿河村部周围、主干道绿化；村容维护；路灯增添及路灯维护。</t>
  </si>
  <si>
    <t>三江镇朱溪村</t>
  </si>
  <si>
    <t>龙潭镇贵和村农村人居环境示范村创建</t>
  </si>
  <si>
    <t>垃圾桶400个；水沟硬化1000米；公路硬化800米；公益漫画300平方米；路灯20盏；栽花3000株。</t>
  </si>
  <si>
    <t>龙潭镇贵和村</t>
  </si>
  <si>
    <t>五</t>
  </si>
  <si>
    <t>彩票公益金安全饮水项目</t>
  </si>
  <si>
    <t>统溪河镇自来水提质扩容工程项目</t>
  </si>
  <si>
    <t>水池扩建300方，新建400方水池，设备更新5套，管网3800米等配套设施。</t>
  </si>
  <si>
    <t>统溪河镇统溪河村</t>
  </si>
  <si>
    <t>以财评评结算为准</t>
  </si>
  <si>
    <t>项目涉及统溪河村、枫林村近8000余人，建成后不仅使受益群众的饮水安全得到保障，还将极大地改善受益群众的生产和生活条件，为镇域经济发展起到积极的促进作用。</t>
  </si>
  <si>
    <t>2021.5.10</t>
  </si>
  <si>
    <t>县乡村振兴局</t>
  </si>
  <si>
    <t>六</t>
  </si>
  <si>
    <t>危房改造</t>
  </si>
  <si>
    <t>卢峰镇危房改造</t>
  </si>
  <si>
    <t>5户C危房，5户D危房。</t>
  </si>
  <si>
    <t>修缮加固不超过1万元，新建3万元</t>
  </si>
  <si>
    <t>让10户低收入群体达到住房安全，接续推进乡村振兴。</t>
  </si>
  <si>
    <t>县住建局</t>
  </si>
  <si>
    <t>大江口镇危房改造</t>
  </si>
  <si>
    <t>12户C危房，8户D危房，2户无房。</t>
  </si>
  <si>
    <t>让22户低收入群体达到住房安全，接续推进乡村振兴。</t>
  </si>
  <si>
    <t>思蒙镇危房改造</t>
  </si>
  <si>
    <t>4户C危房，9户D危房，2户无房。</t>
  </si>
  <si>
    <t>让15户低收入群体达到住房安全，接续推进乡村振兴。</t>
  </si>
  <si>
    <t>观音阁镇危房改造</t>
  </si>
  <si>
    <t>3户C危房，3户D危房，3户无房。</t>
  </si>
  <si>
    <t>让9户低收入群体达到住房安全，接续推进乡村振兴。</t>
  </si>
  <si>
    <t>舒溶溪乡危房改造</t>
  </si>
  <si>
    <t>2户C危房，3户D危房。</t>
  </si>
  <si>
    <t>让5户低收入群体达到住房安全，接续推进乡村振兴。</t>
  </si>
  <si>
    <t>均坪镇危房改造</t>
  </si>
  <si>
    <t>1户C危房，6户D危房。</t>
  </si>
  <si>
    <t>让7户低收入群体达到住房安全，接续推进乡村振兴。</t>
  </si>
  <si>
    <t>低庄镇危房改造</t>
  </si>
  <si>
    <t>2户C危房，11户D危房，3户无房。</t>
  </si>
  <si>
    <t>让16户低收入群体达到住房安全，接续推进乡村振兴。</t>
  </si>
  <si>
    <t>深子湖镇危房改造</t>
  </si>
  <si>
    <t>1户C危房，9户D危房，3户无房。</t>
  </si>
  <si>
    <t>让13户低收入群体达到住房安全，接续推进乡村振兴。</t>
  </si>
  <si>
    <t>双井镇危房改造</t>
  </si>
  <si>
    <t>2户C危房，2户D危房。</t>
  </si>
  <si>
    <t>让4户低收入群体达到住房安全，接续推进乡村振兴。</t>
  </si>
  <si>
    <t>祖师殿镇危房改造</t>
  </si>
  <si>
    <t>5户C危房，5户D危房，3户无房。</t>
  </si>
  <si>
    <t>桥江镇危房改造</t>
  </si>
  <si>
    <t>2户C危房，8户D危房，2户无房。</t>
  </si>
  <si>
    <t>让12户低收入群体达到住房安全，接续推进乡村振兴。</t>
  </si>
  <si>
    <t>三江镇危房改造</t>
  </si>
  <si>
    <t>18户C危房，25户D危房。</t>
  </si>
  <si>
    <t>让41户低收入群体达到住房安全，接续推进乡村振兴。</t>
  </si>
  <si>
    <t>油洋乡危房改造</t>
  </si>
  <si>
    <t>3户C危房，17户D危房，1户无房。</t>
  </si>
  <si>
    <t>让21户低收入群体达到住房安全，接续推进乡村振兴。</t>
  </si>
  <si>
    <t>水东镇危房改造</t>
  </si>
  <si>
    <t>6户C危房，13户D危房，9户无房。</t>
  </si>
  <si>
    <t>让28户低收入群体达到住房安全，接续推进乡村振兴。</t>
  </si>
  <si>
    <t>小横垅乡危房改造</t>
  </si>
  <si>
    <t>9户C危房，9户D危房，2户无房。</t>
  </si>
  <si>
    <t>让20户低收入群体达到住房安全，接续推进乡村振兴。</t>
  </si>
  <si>
    <t>统溪河镇危房改造</t>
  </si>
  <si>
    <t>4户D危房，1户无房。</t>
  </si>
  <si>
    <t>淘金坪乡危房改造</t>
  </si>
  <si>
    <t>4户C危房，8户D危房,1户无房。</t>
  </si>
  <si>
    <t>两丫坪镇危房改造</t>
  </si>
  <si>
    <t>2户C危房，2户D危房，3户无房。</t>
  </si>
  <si>
    <t>北斗溪镇危房改造</t>
  </si>
  <si>
    <t>10户C危房，11户D危房，8户无房。</t>
  </si>
  <si>
    <t>让29户低收入群体达到住房安全，接续推进乡村振兴。</t>
  </si>
  <si>
    <t>中都乡危房改造</t>
  </si>
  <si>
    <t>4户C危房，5户D危房，2户无房。</t>
  </si>
  <si>
    <t>让11户低收入群体达到住房安全，接续推进乡村振兴。</t>
  </si>
  <si>
    <t>沿溪乡危房改造</t>
  </si>
  <si>
    <t>3户C危房，7户D危房。</t>
  </si>
  <si>
    <t>龙潭镇危房改造</t>
  </si>
  <si>
    <t>1户C危房，9户D危房，18户无房。</t>
  </si>
  <si>
    <t>黄茅园镇危房改造</t>
  </si>
  <si>
    <t>7户C危房，3户D危房。</t>
  </si>
  <si>
    <t>葛竹坪镇危房改造</t>
  </si>
  <si>
    <t>3户C危房，3户D危房，5户无房。</t>
  </si>
  <si>
    <t>龙庄湾乡危房改造</t>
  </si>
  <si>
    <t>6户C危房，1户D危房。</t>
  </si>
  <si>
    <t>七</t>
  </si>
  <si>
    <t>以工代赈</t>
  </si>
  <si>
    <t>卢峰镇雷峰山村基地道路硬化工程</t>
  </si>
  <si>
    <t>道路硬化700米</t>
  </si>
  <si>
    <t>雷峰山村</t>
  </si>
  <si>
    <t>220元/米</t>
  </si>
  <si>
    <t>带动就业人口6人</t>
  </si>
  <si>
    <t>县发改局</t>
  </si>
  <si>
    <t>雷峰山村委会</t>
  </si>
  <si>
    <t>均坪镇老窑上村山塘维修工程</t>
  </si>
  <si>
    <t>山塘维修一座</t>
  </si>
  <si>
    <t>老窑上村</t>
  </si>
  <si>
    <t>老窑上村委会</t>
  </si>
  <si>
    <t>黄茅园镇大埠桥维修及操坪油化工程</t>
  </si>
  <si>
    <t>大埠桥维修及操坪油化</t>
  </si>
  <si>
    <t>大埠村、金福社区</t>
  </si>
  <si>
    <t>100元/平方米</t>
  </si>
  <si>
    <t>带动就业人口7人</t>
  </si>
  <si>
    <t>大埠村村委会</t>
  </si>
  <si>
    <t>中都乡沙溪村道路硬化工程</t>
  </si>
  <si>
    <t>路基平整及公路硬化260米</t>
  </si>
  <si>
    <t>沙溪村</t>
  </si>
  <si>
    <t>380元/米</t>
  </si>
  <si>
    <t>沙溪村委会</t>
  </si>
  <si>
    <t>深子湖镇胡家坪村拦河坝工程</t>
  </si>
  <si>
    <t>新建拦河坝一座</t>
  </si>
  <si>
    <t>胡家坪村</t>
  </si>
  <si>
    <t>13万元/座</t>
  </si>
  <si>
    <t>胡家坪村委会</t>
  </si>
  <si>
    <t>桥江镇菜园村拦河坝护堤工程</t>
  </si>
  <si>
    <t>拦河坝护堤硬化长70米，表面硬化80米</t>
  </si>
  <si>
    <t>330元/m3</t>
  </si>
  <si>
    <t>带动就业人口8人</t>
  </si>
  <si>
    <t>菜园村委会</t>
  </si>
  <si>
    <t>观音阁镇观音阁村机耕道工程</t>
  </si>
  <si>
    <t>新建机耕道2500米</t>
  </si>
  <si>
    <t>观音阁村2、3、4、5组</t>
  </si>
  <si>
    <t>4万元/公里</t>
  </si>
  <si>
    <t>观音阁村委会</t>
  </si>
  <si>
    <t>观音阁镇桐油坡村防洪堤工程</t>
  </si>
  <si>
    <t>防洪堤修复长60米，高5米，宽1.4米</t>
  </si>
  <si>
    <t>桐油坡村5组沙场边</t>
  </si>
  <si>
    <t>238元/m3</t>
  </si>
  <si>
    <t>带动就业人口10人</t>
  </si>
  <si>
    <t>桐油坡村委会</t>
  </si>
  <si>
    <t>观音阁镇畔坪村渠道工程</t>
  </si>
  <si>
    <t>硬化渠道长200米*0.3*0.3；铺设160波纹管800米</t>
  </si>
  <si>
    <t>畔坪村20组</t>
  </si>
  <si>
    <t>渠道硬化150元/米，铺设管路87.5元/米</t>
  </si>
  <si>
    <t>畔坪村委会</t>
  </si>
  <si>
    <t>思蒙镇蓑衣溪村山洪防护护坎工程</t>
  </si>
  <si>
    <t>护坎长200米</t>
  </si>
  <si>
    <t>蓑衣溪村</t>
  </si>
  <si>
    <t>500元/米</t>
  </si>
  <si>
    <t>蓑衣溪村委会</t>
  </si>
  <si>
    <t>低庄镇思溪村农田护坎、渠道修复工程</t>
  </si>
  <si>
    <t>农田堤坝50米、渠道修复120米、拦河坝6米</t>
  </si>
  <si>
    <t>思溪村</t>
  </si>
  <si>
    <t>思溪村委会</t>
  </si>
  <si>
    <t>两丫坪镇两丫坪社区挡土墙工程</t>
  </si>
  <si>
    <t>挡土墙348立方米，填方305立方米</t>
  </si>
  <si>
    <t>两丫坪社区</t>
  </si>
  <si>
    <t>小横垅乡高台村公路修复工程</t>
  </si>
  <si>
    <t>加修涵管及公路修复</t>
  </si>
  <si>
    <t>高台村</t>
  </si>
  <si>
    <t>10万元/村</t>
  </si>
  <si>
    <t>带动就业人口12人</t>
  </si>
  <si>
    <t>高台村委会</t>
  </si>
  <si>
    <t>卢峰镇屈原社区道路硬化及排污管道维修工程</t>
  </si>
  <si>
    <t>道路硬化1099.3平方米及排污管道维修151米，维修公共厕所一座</t>
  </si>
  <si>
    <t>屈原社区</t>
  </si>
  <si>
    <t>屈原社区委会</t>
  </si>
  <si>
    <t>葛竹坪镇旗形村护坎修复工程</t>
  </si>
  <si>
    <t>护坎修复长20米，高9米</t>
  </si>
  <si>
    <t>旗形村</t>
  </si>
  <si>
    <t>旗形村委会</t>
  </si>
  <si>
    <t>思蒙镇仁里冲村护坎工程</t>
  </si>
  <si>
    <t>新建护坎长40米，高3米</t>
  </si>
  <si>
    <t>仁里冲村</t>
  </si>
  <si>
    <t>仁里冲村委会</t>
  </si>
  <si>
    <t>中都乡沙溪村挡土墙工程</t>
  </si>
  <si>
    <t>挡土墙长约50米，水池一个</t>
  </si>
  <si>
    <t>北斗溪镇茅坡村道路维修、给水工程</t>
  </si>
  <si>
    <t>道路300米，给水长2200米，道路维修50米</t>
  </si>
  <si>
    <t>茅坡村</t>
  </si>
  <si>
    <t>以结算为准</t>
  </si>
  <si>
    <t>茅坡村委会</t>
  </si>
  <si>
    <t>龙潭镇中华村排水沟工程</t>
  </si>
  <si>
    <t>排水沟600米</t>
  </si>
  <si>
    <t>中华村</t>
  </si>
  <si>
    <t>160元/米</t>
  </si>
  <si>
    <t>带动就业人口5人</t>
  </si>
  <si>
    <t>中华村委会</t>
  </si>
  <si>
    <t>龙庄湾乡刘家湖村道路、排水沟工程</t>
  </si>
  <si>
    <t>道路100米、排水沟200米。</t>
  </si>
  <si>
    <t>刘家湖村</t>
  </si>
  <si>
    <t>380.元/米</t>
  </si>
  <si>
    <t>刘家湖村委会</t>
  </si>
  <si>
    <t>八</t>
  </si>
  <si>
    <t>彩票公益金其它项目</t>
  </si>
  <si>
    <t>思蒙镇健身步道风雨桥建设项目</t>
  </si>
  <si>
    <t>健身步道风雨桥项目，采用3联钢筋混凝土连续梁桥，主鼓楼17.8m*17.8m，8跨×8.4m，全长174m。风雨桥上部仿古建筑全长163m，宽7.6m，最宽处16.8m，木制结构分为两个门楼，一个主鼓楼，两个副楼。主楼分为三层，高17.3m。</t>
  </si>
  <si>
    <t>改善当地的基础交通环境，同时也将促进思蒙观光旅游，预计每年可新增游客2万人次，产生经济效益1000余万元。</t>
  </si>
  <si>
    <t>县文化旅游广电体育局</t>
  </si>
  <si>
    <t>北斗溪镇研学基地文创2号院项目</t>
  </si>
  <si>
    <t>总占地面积2330平方米，总建筑面积2600平方米；地上2层建筑。</t>
  </si>
  <si>
    <t>将研学基地户外拓展、雪峰山文化旅游和北斗溪乡村旅游有效结合，每年可接待研学学生和游客10万人次，将极大提升周边交通、住宿、餐饮、农产品消费，为群众提供就业机会和产业增收。</t>
  </si>
  <si>
    <t>县城投公司</t>
  </si>
  <si>
    <t>葛竹坪镇
岚水江村道路扩宽及油化项目</t>
  </si>
  <si>
    <t>村1.7公里主干道加宽1.5米，铺沥青路面，公路旁亮化、美化等建设。</t>
  </si>
  <si>
    <t>葛竹坪镇
岚水江村</t>
  </si>
  <si>
    <t>建成后，不仅将改善近3000群众出行，还将提升村容村貌，为创建乡村振兴示范村做好基础条件。</t>
  </si>
  <si>
    <t>葛竹坪镇
岚水江村沿河游步道及河堤生态修复建设项目</t>
  </si>
  <si>
    <t>2公里沿河游步道及部分河堤生态修复。</t>
  </si>
  <si>
    <t>葛竹坪镇
岚水江村
旗形村</t>
  </si>
  <si>
    <t>建成后，不仅保护生态河堤环境、提升村容村貌，还可助力乡村旅游发展、打造生态宜居环境。</t>
  </si>
  <si>
    <t>统溪河镇穿岩山村污水处理建设项目</t>
  </si>
  <si>
    <t>雁鹅界古村落污水集中处理站，3公里污水管网</t>
  </si>
  <si>
    <t>统溪河镇
穿岩山村</t>
  </si>
  <si>
    <t>该村可以整合美丽乡村建设、农村改厕等项目，建设成为改厕、垃圾和污水处理的示范村，起到引领示范作用。</t>
  </si>
  <si>
    <t>思蒙镇
思蒙湾沿河游步道建设项目</t>
  </si>
  <si>
    <t>1公里沿河边坡防护及游步道建设。</t>
  </si>
  <si>
    <t xml:space="preserve">
思蒙镇
思蒙湾村</t>
  </si>
  <si>
    <t>结合思蒙国家湿地公园修复项目，打造好沿河游步道，促进村级旅游发展，提升人居环境。</t>
  </si>
  <si>
    <t>九</t>
  </si>
  <si>
    <t>农村公路项目</t>
  </si>
  <si>
    <t>（一）</t>
  </si>
  <si>
    <t>交通项目</t>
  </si>
  <si>
    <t>三江镇将溪村将溪村主公路提质改造二期</t>
  </si>
  <si>
    <t>路基扩宽2米，路面加宽1.5米，全长5.6公里</t>
  </si>
  <si>
    <t>三江镇将溪村</t>
  </si>
  <si>
    <t>每公里25万元，以最终财评为准</t>
  </si>
  <si>
    <t>方便群众158人，其中受益已脱贫户15户47人</t>
  </si>
  <si>
    <t>交通运输局</t>
  </si>
  <si>
    <t>三江镇坪坡村坪坡村14组至13组公路</t>
  </si>
  <si>
    <t>路面硬化全长1.3公里，路面宽3.5米，厚18CM</t>
  </si>
  <si>
    <t>三江镇坪坡村</t>
  </si>
  <si>
    <t>每公里38万元，以结算为准</t>
  </si>
  <si>
    <t>方便群众162人，其中受益已脱贫户7户23人</t>
  </si>
  <si>
    <t>2021.10.10</t>
  </si>
  <si>
    <t>思蒙镇仁里冲村桐油坪至王家公路改建工程</t>
  </si>
  <si>
    <t>路面硬化全长0.8公里，路面宽3.5米，厚18CM</t>
  </si>
  <si>
    <t>每公里36万元，以结算为准</t>
  </si>
  <si>
    <t>方便群众人，其中受益已脱贫户户人</t>
  </si>
  <si>
    <t>思蒙镇仁里冲村方子洞公路恢复工程</t>
  </si>
  <si>
    <t>路基恢复工程，垱土墙40米长，高5米</t>
  </si>
  <si>
    <t>垱土墙每方320元</t>
  </si>
  <si>
    <t>观音阁镇青垅村原村部至4、5、2组公路</t>
  </si>
  <si>
    <t>路面硬化全长2.8公里，路面宽3.5米，厚18CM</t>
  </si>
  <si>
    <t>观音阁镇青垅村</t>
  </si>
  <si>
    <t>方便群众297人，其中受益已脱贫户13户40人</t>
  </si>
  <si>
    <t>双井镇塘下垅村塘下垅至野狗寨</t>
  </si>
  <si>
    <t>路面硬化全长1.2公里，路面宽3.5米，厚18CM</t>
  </si>
  <si>
    <t>双井镇塘下垅村</t>
  </si>
  <si>
    <t>方便群众456人，其中受益已脱贫户16户49人</t>
  </si>
  <si>
    <t>双井镇灯塔村灯塔红坡公路路面改造</t>
  </si>
  <si>
    <t>路面加宽1米，全长3公里</t>
  </si>
  <si>
    <t>双井镇灯塔村</t>
  </si>
  <si>
    <t>每公里18万元，以最终财评为准</t>
  </si>
  <si>
    <t>方便群众320人，其中受益已脱贫户18户56人</t>
  </si>
  <si>
    <t>均坪镇向家塘村二组至十组</t>
  </si>
  <si>
    <t>路面硬化全长0.5公里，路面宽3.5米，厚18CM</t>
  </si>
  <si>
    <t>均坪镇向家塘村</t>
  </si>
  <si>
    <t>方便群众172人，其中受益已脱贫户8户24人</t>
  </si>
  <si>
    <t>龙潭镇乌峰村乌峰至山界岭</t>
  </si>
  <si>
    <t>新建公路全长3公里，路基宽4.5米</t>
  </si>
  <si>
    <t>龙潭镇乌峰村</t>
  </si>
  <si>
    <t>每公里12.5万元，以结算为准</t>
  </si>
  <si>
    <t>方便群众298人，其中受益已脱贫户15户45人</t>
  </si>
  <si>
    <t>葛竹坪镇山背村牛场公路改造</t>
  </si>
  <si>
    <t>方便群众214人，其中受益已脱贫户9户27人</t>
  </si>
  <si>
    <t>黄茅园镇大埠村桥头至丁家湾公路</t>
  </si>
  <si>
    <t>路面硬化全长0.52公里，路面宽3.5米，厚18CM</t>
  </si>
  <si>
    <t>黄茅园镇大埠村</t>
  </si>
  <si>
    <t>方便群众205人，其中受益已脱贫户2户6人</t>
  </si>
  <si>
    <t>水东镇板栗坪村1组至3组</t>
  </si>
  <si>
    <t>方便群众418人，其中受益已脱贫户10户31人</t>
  </si>
  <si>
    <t>卢峰镇南华山村S244至9、12、13、14组</t>
  </si>
  <si>
    <t>路面硬化全长0.88公里，路面宽3.5米，厚18CM</t>
  </si>
  <si>
    <t>卢峰镇南华山村</t>
  </si>
  <si>
    <t>方便群众420人，其中受益已脱贫户12户37人</t>
  </si>
  <si>
    <t>低庄镇月塘村2组至莲花池公路</t>
  </si>
  <si>
    <t>卢峰镇瑶头村1，2组</t>
  </si>
  <si>
    <t>路面硬化全长1.1公里，路面宽3.5米，厚18CM</t>
  </si>
  <si>
    <t>卢峰镇竹坳村毛家仁道路</t>
  </si>
  <si>
    <t>路面硬化3.5m宽，厚18cm,全长0.9公里</t>
  </si>
  <si>
    <t>方便群众303人，其中受益已脱贫户3户9人</t>
  </si>
  <si>
    <t>2021.6.10</t>
  </si>
  <si>
    <t>两丫坪镇凉水井村三组公路</t>
  </si>
  <si>
    <t>路面硬化全长0.4公里，路面宽3.5米，厚18CM</t>
  </si>
  <si>
    <t>两丫坪镇凉水井村</t>
  </si>
  <si>
    <t>卢峰镇大潭村主路至容角冲</t>
  </si>
  <si>
    <t>路面硬化全长0.6公里，路面宽3.5米，厚18CM</t>
  </si>
  <si>
    <t>祖师殿镇两峰村两峰村主公路提质改造</t>
  </si>
  <si>
    <t>路基扩宽1.5米，路面加宽1米，全长4公里</t>
  </si>
  <si>
    <t>祖师殿镇两峰村</t>
  </si>
  <si>
    <t>每公里20万元，以结算为准</t>
  </si>
  <si>
    <t>方便群众113人，其中受益已脱贫户11户34人</t>
  </si>
  <si>
    <t>祖师殿镇两峰村6组至柳溪新建公路</t>
  </si>
  <si>
    <t>新建路基0.6公里，路基扩宽4.5米</t>
  </si>
  <si>
    <t>每公里12万元，以结算为准</t>
  </si>
  <si>
    <t>双井镇洞底湾村洞底湾至幼儿园</t>
  </si>
  <si>
    <t>路面硬化全长0.42公里，路面宽5米，厚20CM</t>
  </si>
  <si>
    <t>双井镇洞底湾村</t>
  </si>
  <si>
    <t>每公里50万元，以结算为准</t>
  </si>
  <si>
    <t>方便群众427人，其中受益已脱贫户8户24人</t>
  </si>
  <si>
    <t>深子湖黄溪湾村17组来垅溪公路硬化</t>
  </si>
  <si>
    <t>路面硬化3.5m宽，厚18cm,全长0.5公里</t>
  </si>
  <si>
    <t>深子湖镇黄溪湾村17组</t>
  </si>
  <si>
    <t>每公里18万元，以结算为准</t>
  </si>
  <si>
    <t>方便群众413人，其中受益已脱贫户10户31人</t>
  </si>
  <si>
    <t>桥江镇机坪2组至10组公路硬化</t>
  </si>
  <si>
    <t>路面硬化3.5m宽，厚18cm,全长2公里</t>
  </si>
  <si>
    <t>桥江镇机坪村17组</t>
  </si>
  <si>
    <t>龙潭镇岭脚村平路上至老山冲公路</t>
  </si>
  <si>
    <t>路面硬化3.5m宽，厚18cm,全长0.4公里</t>
  </si>
  <si>
    <t>三江镇龙山村松柏坳桥</t>
  </si>
  <si>
    <t>桥梁新建20米，桥面宽5.5米</t>
  </si>
  <si>
    <t>三江镇龙山村</t>
  </si>
  <si>
    <t>淘金坪乡乡门村乡门至14组</t>
  </si>
  <si>
    <t>淘金坪乡乡门村</t>
  </si>
  <si>
    <t>方便群众398人，其中受益已脱贫户12户37人</t>
  </si>
  <si>
    <t>葛竹坪镇鹿山村洞上线提质改造</t>
  </si>
  <si>
    <t>路面加宽至4.5m宽，厚20cm,全长3.1056公里</t>
  </si>
  <si>
    <t>葛竹坪镇鹿山村</t>
  </si>
  <si>
    <t>每公里13.19万元，以结算为准</t>
  </si>
  <si>
    <t>方便群众277人，其中受益已脱贫户8户24人</t>
  </si>
  <si>
    <t>均评镇白雾头村组组公路硬化</t>
  </si>
  <si>
    <t>均评镇白雾头村</t>
  </si>
  <si>
    <t>小横垅乡治湾村治湾-团山提质改造</t>
  </si>
  <si>
    <t>路面加宽至4.5m宽，厚20cm,全长5.53公里</t>
  </si>
  <si>
    <t>方便群众138人，其中受益已脱贫户3户11人</t>
  </si>
  <si>
    <t>卢峰镇太坪村主路至大平村提质改造</t>
  </si>
  <si>
    <t>路面加宽至4.5m宽，厚20cm,全长3公里</t>
  </si>
  <si>
    <t>方便群众262人，其中受益已脱贫户3户11人</t>
  </si>
  <si>
    <t>三江镇坪坡村公鸡-山阳提质改造</t>
  </si>
  <si>
    <t>路面加宽至5m宽，厚20cm,全长2.2公里</t>
  </si>
  <si>
    <t>方便群众158人，其中受益已脱贫户9户28人</t>
  </si>
  <si>
    <t>思蒙镇黄家庄村黄家庄至思蒙提质改造</t>
  </si>
  <si>
    <t>方便群众241人，其中受益已脱贫户6户20人</t>
  </si>
  <si>
    <t>（二）</t>
  </si>
  <si>
    <t>重点民生实事　</t>
  </si>
  <si>
    <t>卢峰镇红花园村公路扩宽项目</t>
  </si>
  <si>
    <t>红阳工业园公路扩宽、管网铺设、水稳层建设</t>
  </si>
  <si>
    <t>卢峰镇红花园村</t>
  </si>
  <si>
    <t>每公里40万元，以结算为准</t>
  </si>
  <si>
    <t>祖师殿镇鲁家溪村鲁家溪主公路改造</t>
  </si>
  <si>
    <t>路面硬化全长2.3公里，路面宽4.5米，厚18CM</t>
  </si>
  <si>
    <t>祖师殿镇鲁家溪村</t>
  </si>
  <si>
    <t>每公里55万元，以结算为准</t>
  </si>
  <si>
    <t>方便群众116人</t>
  </si>
  <si>
    <t>卢峰镇岩湾村岩湾村公路提质改造</t>
  </si>
  <si>
    <t>路基扩宽2-3米，路面加宽2-2.5米，全长1.6公里</t>
  </si>
  <si>
    <t>卢峰镇岩湾村</t>
  </si>
  <si>
    <t>每公里22万元，以最终财评为准</t>
  </si>
  <si>
    <t>方便群众234人</t>
  </si>
  <si>
    <t>三江镇石牛寨村八组至双坪村</t>
  </si>
  <si>
    <t>路面硬化全长1.7公里，路面宽3.5米，厚20CM</t>
  </si>
  <si>
    <t>三江镇石牛寨村</t>
  </si>
  <si>
    <t>方便群众174人</t>
  </si>
  <si>
    <t>桥江镇板水村丘儿田桥-板水院子</t>
  </si>
  <si>
    <t>路面硬化全长1.7公里，路面宽5米，厚20CM</t>
  </si>
  <si>
    <t>桥江镇板水村</t>
  </si>
  <si>
    <t>方便群众182人</t>
  </si>
  <si>
    <t>卢峰镇杨家仁村19、20组</t>
  </si>
  <si>
    <t>方便群众387人</t>
  </si>
  <si>
    <t>水堆湾12组至13组</t>
  </si>
  <si>
    <t>路面硬化3.5m宽，厚18cm,全长2.4公里</t>
  </si>
  <si>
    <t>祖师殿镇水堆湾村</t>
  </si>
  <si>
    <t>方便群众189人</t>
  </si>
  <si>
    <t>水堆湾岩湾桥重建</t>
  </si>
  <si>
    <t>桥梁重建全长10米，桥面净宽5.5米</t>
  </si>
  <si>
    <t>油洋乡长坡村东山至小址访公路</t>
  </si>
  <si>
    <t>路面硬化全长2.4公里，路面宽3.5米，厚18CM</t>
  </si>
  <si>
    <t>油洋乡长坡村</t>
  </si>
  <si>
    <t>方便群众109人</t>
  </si>
  <si>
    <t>水东镇板栗坪村板栗坪村主公路路基提质改造路面工程</t>
  </si>
  <si>
    <t>沥青路面打提质改造1.05万平方米</t>
  </si>
  <si>
    <t>138元/平方米</t>
  </si>
  <si>
    <t>方便群众419人</t>
  </si>
  <si>
    <t>水东镇板栗坪村板栗坪村主公路路基提质改造路基工程</t>
  </si>
  <si>
    <t>路基扩宽1.5米，全长3.8公里</t>
  </si>
  <si>
    <t>水东镇
人民政府</t>
  </si>
  <si>
    <t>板栗坪村委会</t>
  </si>
  <si>
    <t>（三）</t>
  </si>
  <si>
    <t>彩票公益金</t>
  </si>
  <si>
    <t>北斗溪镇高铁南站—索道下站公路项目</t>
  </si>
  <si>
    <t>全长1.7公里，其中C258公路长1.1公里，现状路基宽度4.5米，路面宽3.5米，水泥路面；专用路段0.6公里，沙石路面，路基宽10米。计划按旅游四级公路建设，路基宽度7.5米，路面宽度6.5米，沥青混凝土结构。</t>
  </si>
  <si>
    <t>公路建成后将极大便捷游客出行，为游客营造“下了高铁上索道，脚不沾地观梯田”的游览体验，每年可增加游客20万人次，促进周边区域乡镇产业发展。</t>
  </si>
  <si>
    <t>2022.7.10</t>
  </si>
  <si>
    <t>县交通运输局</t>
  </si>
  <si>
    <t>统溪河至思蒙旅游公路改建项目</t>
  </si>
  <si>
    <t>全长21.6公里，沥青路面13万平方米，安全防护16公里，路基宽7米，路面宽6米。</t>
  </si>
  <si>
    <t>思蒙镇
统溪河镇</t>
  </si>
  <si>
    <t>公路建成后将贯通山背花瑶梯田、北斗溪镇研学基地、统溪河森林休闲小镇、思蒙国家湿地公园旅游资源，产生集群效应，既促进我县一、二、三产业深度融合，又能巩固沿线近2万人脱贫成果，保障沿线居民就业。</t>
  </si>
  <si>
    <t>溆浦县城至思蒙道路提质改造项目</t>
  </si>
  <si>
    <t>14公里公路大修，沥青路面84000平方米，安全防护11公里。</t>
  </si>
  <si>
    <t>卢峰镇
思蒙镇</t>
  </si>
  <si>
    <t>公路改造后形成雪峰山文旅长廊至溆浦县城旅游路线的最后一环，将营造出“畅、安、舒、美”的交通环境，实现雪峰山文化旅游示范区交通线的融会贯通，促进全县旅游大发展。</t>
  </si>
  <si>
    <t>县公路建设养护中心</t>
  </si>
  <si>
    <t>十</t>
  </si>
  <si>
    <t>小型基础设施建设</t>
  </si>
  <si>
    <t>卢峰镇桥头水村
大溪口便桥</t>
  </si>
  <si>
    <t>桥面2米宽，需做钢管护栏，桥墩含基础高4米，桥墩间距7米，桥面板8米，总桥长45米。</t>
  </si>
  <si>
    <t>卢峰镇桥头水村</t>
  </si>
  <si>
    <t>解决86户462人耕种及出行，受益已脱贫户35户，238人</t>
  </si>
  <si>
    <t>卢峰镇
人民政府</t>
  </si>
  <si>
    <t>卢峰镇桥头水村委会</t>
  </si>
  <si>
    <t>卢峰镇竹坳村
新修公路</t>
  </si>
  <si>
    <t>1、新村部到火家冲新修毛路长883米，宽5米；2、狮子岩慈塘至虎形天鱼塘长600米，宽4米</t>
  </si>
  <si>
    <t>80元/米</t>
  </si>
  <si>
    <t>解决86户462人耕种及出行，受益已脱贫户76户，237人</t>
  </si>
  <si>
    <t>卢峰镇竹坳村委会</t>
  </si>
  <si>
    <t>卢峰镇岩英坪村
道路硬化</t>
  </si>
  <si>
    <t>道路硬化长400米，宽5.1-6.6米，厚0.2米</t>
  </si>
  <si>
    <t>卢峰镇岩英坪村</t>
  </si>
  <si>
    <t>475元/米</t>
  </si>
  <si>
    <t>解决2318人出行安全，受益已脱贫户11户42人</t>
  </si>
  <si>
    <t>卢峰镇岩英坪村委会</t>
  </si>
  <si>
    <t>卢峰镇大潭村
农田水利设施</t>
  </si>
  <si>
    <t>防洪渠长160米，高1.6米，上宽0.4米，下宽0.8米；2.混凝土渠道长230米，高0.5米，内宽0.5米，壁厚0.1米，3.机耕道挡土墙长1120米，宽0.3米，高0.7米，填沙石</t>
  </si>
  <si>
    <t>300元/m3</t>
  </si>
  <si>
    <t>解决385户1211人耕种及出行，受益已脱贫户123户361人</t>
  </si>
  <si>
    <t>卢峰镇大潭村委会</t>
  </si>
  <si>
    <t>卢峰镇山门垅村
公路建设</t>
  </si>
  <si>
    <t>公路硬化长480米，宽3.5米，厚0.18米；碎石垫层480米，厚0.1米</t>
  </si>
  <si>
    <t>卢峰镇山门垅村丰子塘水库</t>
  </si>
  <si>
    <t>355元/米</t>
  </si>
  <si>
    <t>受益人口700人，受益已脱贫户24户102人</t>
  </si>
  <si>
    <t>卢峰镇山门垅村委会</t>
  </si>
  <si>
    <t>卢峰镇双江口村防洪堤修复</t>
  </si>
  <si>
    <t>防洪堤长65米，高6米，宽1.4米</t>
  </si>
  <si>
    <t>双江口村桥头</t>
  </si>
  <si>
    <t>330元/方</t>
  </si>
  <si>
    <t>保护农田208亩，方便485人耕种</t>
  </si>
  <si>
    <t>卢峰镇双江口村委会</t>
  </si>
  <si>
    <t>卢峰镇杨家仁里防洪堤加固</t>
  </si>
  <si>
    <t>防洪堤长350米，高2.5米，宽0.8米</t>
  </si>
  <si>
    <t>杨家仁里何家脑</t>
  </si>
  <si>
    <t>保护农田131亩</t>
  </si>
  <si>
    <t>卢峰镇杨家仁村委会</t>
  </si>
  <si>
    <t>卢峰镇哑塘村六组渠道</t>
  </si>
  <si>
    <t>1、长200米，宽0.4米，高0.6米。2、长600米，宽1.2米，高1米</t>
  </si>
  <si>
    <t>哑塘村六组</t>
  </si>
  <si>
    <t>150元/米</t>
  </si>
  <si>
    <t>市级资金</t>
  </si>
  <si>
    <t>解决全村100亩集体农田灌溉</t>
  </si>
  <si>
    <t>卢峰镇哑塘村村委会</t>
  </si>
  <si>
    <t>大江口镇洑水湾村道路建设</t>
  </si>
  <si>
    <t>1、新建机耕道长800米、宽3.5米；2、浆砌石道路护坎：①长28米、均高2.6米、均宽0.8米；②长90米、均高1.8米、均宽0.8米；③长33米、均高3米、均宽1.05米</t>
  </si>
  <si>
    <t>21、22、26组</t>
  </si>
  <si>
    <t>机耕道8万元/公里，浆砌石320元/立方米</t>
  </si>
  <si>
    <t>方便200亩柑桔运输，受益群众50户207人，其中已脱贫户22户78人</t>
  </si>
  <si>
    <t>大江口镇
人民政府</t>
  </si>
  <si>
    <t>大江口镇洑水湾村委会</t>
  </si>
  <si>
    <t>大江口镇威虎山村农田水利设施建设</t>
  </si>
  <si>
    <t>1、山塘清淤1750m³；2、浆砌石护坎：①长3.3米，高1.7米、宽0.7米；②长21米、高2.8米、均宽0.85米；3、防洪堤建设浆砌石：①长18米、高3.7米、均宽1.3米；②长6米、高4米、宽1米；4、新建水井雨棚3个，面积约90平方米</t>
  </si>
  <si>
    <t>2、3、9、10组</t>
  </si>
  <si>
    <t>清淤35元/立方米，浆砌石300元/立方米，水井雨棚130元/平方米</t>
  </si>
  <si>
    <t>解决360亩田土面积灌溉，受益群众109户497人，其中已脱贫户37户127人</t>
  </si>
  <si>
    <t>大江口镇威虎山村委会</t>
  </si>
  <si>
    <t>大江口镇小江口村集体林场基础设施建设</t>
  </si>
  <si>
    <r>
      <rPr>
        <b/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 xml:space="preserve">、新建道路长100米、宽4.5米（1万元）；   </t>
    </r>
    <r>
      <rPr>
        <b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、新建农作工具平房一栋80平方米（5万元）；</t>
    </r>
    <r>
      <rPr>
        <b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 xml:space="preserve">、电线电路500米（2万元）；               </t>
    </r>
    <r>
      <rPr>
        <b/>
        <sz val="9"/>
        <color theme="1"/>
        <rFont val="宋体"/>
        <charset val="134"/>
        <scheme val="minor"/>
      </rPr>
      <t>4</t>
    </r>
    <r>
      <rPr>
        <sz val="9"/>
        <color theme="1"/>
        <rFont val="宋体"/>
        <charset val="134"/>
        <scheme val="minor"/>
      </rPr>
      <t>、抗旱水池建设（2万元）</t>
    </r>
  </si>
  <si>
    <t>小江口村集体林场</t>
  </si>
  <si>
    <t>道路新建10万元/公里；房屋625元/平方米；电线40元/米；水池2万元/座</t>
  </si>
  <si>
    <t>该项目为了发展村集体产业而完善村集体经济建设，增加村集体经济收入，受益群众全村1522户5277人</t>
  </si>
  <si>
    <t>产业扶持</t>
  </si>
  <si>
    <t>2021.8</t>
  </si>
  <si>
    <t>2021.12</t>
  </si>
  <si>
    <t>大江口镇小江口村委会</t>
  </si>
  <si>
    <t>大江口镇小江口村道路护坎建设</t>
  </si>
  <si>
    <t xml:space="preserve">混凝土护坎：①45组道路护坎建设长33米、均高7米、均宽1.5米；②4组道路护坎建设长10米、高3.5米、均宽1.15米； ③3组道路护坎建设长24.3米、高3米、均宽1米；             </t>
  </si>
  <si>
    <t>3、4、45组</t>
  </si>
  <si>
    <t>混凝土330元/ 立方米</t>
  </si>
  <si>
    <t>解决376户1180人安全出行，其中已脱贫户150户501人</t>
  </si>
  <si>
    <t>大江口镇小江口村道路建设</t>
  </si>
  <si>
    <r>
      <rPr>
        <b/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、渔米溪片45组道路硬化长120米、宽3米、厚0.18米3.5万；</t>
    </r>
    <r>
      <rPr>
        <b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、公路涵管长6米、型号100#0.5万；</t>
    </r>
    <r>
      <rPr>
        <b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、道路护坎建设：①30组道路护坎（浆砌石）长12米、高6米、宽（底2米、顶1.5米）3.8万；②全村道路护坎：均高1.2米、均宽0.5米、长380米6.8万；</t>
    </r>
    <r>
      <rPr>
        <b/>
        <sz val="9"/>
        <color theme="1"/>
        <rFont val="宋体"/>
        <charset val="134"/>
        <scheme val="minor"/>
      </rPr>
      <t>4</t>
    </r>
    <r>
      <rPr>
        <sz val="9"/>
        <color theme="1"/>
        <rFont val="宋体"/>
        <charset val="134"/>
        <scheme val="minor"/>
      </rPr>
      <t>、道路清障：清障60处1100方3.8万；</t>
    </r>
    <r>
      <rPr>
        <b/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>、村部道路挡土墙（浆砌石）长20米、高4.5米、宽0.6米1.6万元</t>
    </r>
  </si>
  <si>
    <t>小江口村</t>
  </si>
  <si>
    <t>公路混凝土500元/立方米；涵管5000元/处；浆砌石300元/立方米；清障35元/立方米；</t>
  </si>
  <si>
    <t>保护水土流失，保障全村群众1522户5277人出行安全</t>
  </si>
  <si>
    <t>大江口镇小江口村防洪堤维修</t>
  </si>
  <si>
    <t>滩头42组防洪堤维修：①灌注混凝土片石长12米、宽11米、厚2.5米②浆砌石长12米、宽10米、厚0.3米；</t>
  </si>
  <si>
    <t>42组</t>
  </si>
  <si>
    <t>260元/立方米</t>
  </si>
  <si>
    <t>保护水土流失及河床安全，保障347户1360人安全出行</t>
  </si>
  <si>
    <t>大江口镇小江口村防洪堤建设</t>
  </si>
  <si>
    <r>
      <rPr>
        <b/>
        <sz val="9"/>
        <color theme="1"/>
        <rFont val="宋体"/>
        <charset val="134"/>
        <scheme val="minor"/>
      </rPr>
      <t>15、16组溪江坪防洪堤建设：①</t>
    </r>
    <r>
      <rPr>
        <sz val="9"/>
        <color theme="1"/>
        <rFont val="宋体"/>
        <charset val="134"/>
        <scheme val="minor"/>
      </rPr>
      <t>基础混凝土：长35米、宽1米，高2米；堤体混凝土：长35米、高7.5米、厚0.2米；封顶路面浆砌石：长35米、宽1米、高0.5米；</t>
    </r>
    <r>
      <rPr>
        <b/>
        <sz val="9"/>
        <color theme="1"/>
        <rFont val="宋体"/>
        <charset val="134"/>
        <scheme val="minor"/>
      </rPr>
      <t>②</t>
    </r>
    <r>
      <rPr>
        <sz val="9"/>
        <color theme="1"/>
        <rFont val="宋体"/>
        <charset val="134"/>
        <scheme val="minor"/>
      </rPr>
      <t>基础混凝土：长140米、高2米、宽2米；墙身浆砌石：长140米、高3米、宽0.8米（底1米、顶0.6米）</t>
    </r>
  </si>
  <si>
    <t>15、16组</t>
  </si>
  <si>
    <t>保护基本农田500亩受益群众204户863人</t>
  </si>
  <si>
    <t>大江口镇小江口村安全饮水</t>
  </si>
  <si>
    <r>
      <rPr>
        <b/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 xml:space="preserve">、小江口村13、14组蛤蟆洞新挖水井一口，深15米、75#管道300米、抽水设备一套（5万元）   </t>
    </r>
    <r>
      <rPr>
        <b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 xml:space="preserve">、小江口村11、12组抽水设备一套，管道150米，新建蓄水池1个50立方米，过滤池1个（6万元）               </t>
    </r>
    <r>
      <rPr>
        <b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、小江口村38-42组新建蓄水池1个50立方米，过滤池1个，管道4000米（7万元）</t>
    </r>
  </si>
  <si>
    <t>11、12、13、14组；38-42组</t>
  </si>
  <si>
    <t>水井6万元/个</t>
  </si>
  <si>
    <t>保障9个村民小组396户1255人饮水安全</t>
  </si>
  <si>
    <t xml:space="preserve"> 思蒙湾水毁
公路建设</t>
  </si>
  <si>
    <t>水毁护坎建设共4处，16组1处，长13.5米、高3.75米，涵管长5米（规格50Ｘ50）；15组1处，长7米、高2.05米、封顶宽0.9米； 18组2处，第一处长6.6米、高1.55米、第二处长14米、高4.7米.</t>
  </si>
  <si>
    <t xml:space="preserve">思蒙湾村15组16组18组 </t>
  </si>
  <si>
    <t xml:space="preserve">混凝土护坎330元/立方米 </t>
  </si>
  <si>
    <t>解决500人（含已脱贫户42户198人）安全出行及保障农产品运输畅通</t>
  </si>
  <si>
    <t>思蒙镇
人民政府</t>
  </si>
  <si>
    <t>思蒙镇
思蒙湾
村委会</t>
  </si>
  <si>
    <t>思蒙镇仁里冲村水毁公路建设及路面硬化</t>
  </si>
  <si>
    <t>水毁护坎建设8处，9组2处，第一处长12米、高1.8米、基础0.5米,下基础宽1.5米，上封顶1米；第二处长13米、高2.6米、基础1米,下基础宽1.5米，上封顶1米；8组1处长22米、高1米、下基础宽0.6米，封顶0.4米。12.13组5处第一处长7.5米、高1.7米基础0.5米,下基础宽1.5米，上封顶1米；第二处长20米、高1.2米，下基础宽1.5米，上封顶1米，第3处长24米、高1米、基础0.3米,下基础宽1.5米，上封顶1米；第四处长18米、高2.6米,下基础宽1.5米，上封顶1米；第五处长20米、高2.2米,下基础宽1.5米，上封顶1米；8.9组破损路面硬化长215米，宽3.5米厚0.18米</t>
  </si>
  <si>
    <t>思蒙镇仁里冲村8、9、12.13组</t>
  </si>
  <si>
    <t>混凝土护坎330元/立方米</t>
  </si>
  <si>
    <t>解决1681人（含已脱贫户64户236人）安全出行及保障农产品运输畅通</t>
  </si>
  <si>
    <t>思蒙镇
仁里冲
村委会</t>
  </si>
  <si>
    <t>观音阁镇铁溪垅村公路建设</t>
  </si>
  <si>
    <t>整理公路路基450米，公路硬化长450米，宽4.5米，厚0.18米</t>
  </si>
  <si>
    <t>铁溪垅村9组</t>
  </si>
  <si>
    <t>42.3万/公里</t>
  </si>
  <si>
    <t>方便71户242位已脱贫人口出行</t>
  </si>
  <si>
    <t>观音阁镇
人民政府</t>
  </si>
  <si>
    <t>观音阁镇铁溪垅村委会</t>
  </si>
  <si>
    <t>观音阁镇观音阁村水坝加固</t>
  </si>
  <si>
    <t>水坝长120米</t>
  </si>
  <si>
    <t>观音阁村  组清河坝</t>
  </si>
  <si>
    <t>保护农田120亩</t>
  </si>
  <si>
    <t>观音阁镇木溪村新建防洪堤</t>
  </si>
  <si>
    <t>1，防洪堤长48米，高5.5米，均宽1.5米；钢筋混凝土护栏长68米，高1米，宽0.3米；防洪堤基础加固长18米</t>
  </si>
  <si>
    <t>观音阁镇木溪村9组</t>
  </si>
  <si>
    <t>受益面积1550亩，受益群众1177户3850人</t>
  </si>
  <si>
    <t>观音阁镇木溪村</t>
  </si>
  <si>
    <t>观音阁镇川水村人行便桥</t>
  </si>
  <si>
    <t>新建人行便桥一座</t>
  </si>
  <si>
    <t>观音阁镇川水村</t>
  </si>
  <si>
    <t>26万元/座</t>
  </si>
  <si>
    <t>方便200人出行及耕种</t>
  </si>
  <si>
    <t>观音阁镇川水村委会</t>
  </si>
  <si>
    <t>均坪镇板溪村23组公路建设</t>
  </si>
  <si>
    <t>硬化村级公路长600米，宽3.5米，厚18厘米</t>
  </si>
  <si>
    <t>板溪村</t>
  </si>
  <si>
    <t>32万元/公里</t>
  </si>
  <si>
    <t>方便105户，422人出行，其中已脱贫户32户，75人</t>
  </si>
  <si>
    <t>均坪镇
人民政府</t>
  </si>
  <si>
    <t>均坪镇板溪村委会</t>
  </si>
  <si>
    <t>舒溶溪乡曹家溪村山塘护坎塌方维修硬化</t>
  </si>
  <si>
    <t>山塘护坎维修硬化：长19米,高3.3米,底宽1.4米，顶宽1米，基础深1.5米,宽2米.</t>
  </si>
  <si>
    <t>曹家溪村16组</t>
  </si>
  <si>
    <t>330元/立方</t>
  </si>
  <si>
    <t>灌溉120亩,受益已脱贫户20户,受益已脱贫人口87人</t>
  </si>
  <si>
    <t>舒溶溪乡
人民政府</t>
  </si>
  <si>
    <t>舒溶溪乡曹家溪村委会</t>
  </si>
  <si>
    <t>舒溶溪尖岩塘村新建机耕道</t>
  </si>
  <si>
    <t>新建机耕道1.3公里，宽4米</t>
  </si>
  <si>
    <t>舒溶溪乡尖岩塘村9组</t>
  </si>
  <si>
    <t>12万元/公里</t>
  </si>
  <si>
    <t>方便群众101人耕种</t>
  </si>
  <si>
    <t>舒溶溪乡尖岩塘村委会</t>
  </si>
  <si>
    <t>火炉溪基础设施建设</t>
  </si>
  <si>
    <t>水渠长2000米。水坝硬化140立方米。公路维修加固55立方米。</t>
  </si>
  <si>
    <t>火炉溪村1、2、3、4、6、9、11、14组</t>
  </si>
  <si>
    <t>水渠150元每米。水坝、公路360元每立方米</t>
  </si>
  <si>
    <t>解决老百姓出行、灌溉农田30亩，受益人口1766人</t>
  </si>
  <si>
    <t>火炉溪村委会</t>
  </si>
  <si>
    <t>火炉溪村路灯建设</t>
  </si>
  <si>
    <t>太阳能路灯90盏</t>
  </si>
  <si>
    <t>火炉溪村</t>
  </si>
  <si>
    <t>每盏2000元</t>
  </si>
  <si>
    <t>解决群众安全出行，受益人口1766人</t>
  </si>
  <si>
    <t>双井镇宝塔村
危桥重建</t>
  </si>
  <si>
    <t>长9米宽5.2米高5米</t>
  </si>
  <si>
    <t>双井镇宝塔村4组</t>
  </si>
  <si>
    <t>1.3万元/米</t>
  </si>
  <si>
    <t>解决400村民安全出行其中已脱贫户18户60人</t>
  </si>
  <si>
    <t>双井镇
人民政府</t>
  </si>
  <si>
    <t>双井镇宝塔村委会</t>
  </si>
  <si>
    <t>双井镇和平村农田水利建设</t>
  </si>
  <si>
    <t>1、水渠硬化：长480米40*40        2、蓄水池3个，长3米宽3米高2米</t>
  </si>
  <si>
    <t>双井镇和平村5-8组、13组</t>
  </si>
  <si>
    <t>208.3元/米</t>
  </si>
  <si>
    <t>改善160亩桔园水田灌溉其中已脱贫户11户40人</t>
  </si>
  <si>
    <t>双井镇和平村委会</t>
  </si>
  <si>
    <t>双井镇水集村农田水利建设</t>
  </si>
  <si>
    <t>1、护坎1：长30米均宽1米高2.8米；护坎2：长8米均宽1.2米均高1.75米；护坎3：长17米均宽1米均高2.8米；护坎4：长86米均高2.8米均宽0.8米  2、防洪坝基础长8.6米高2米宽5米；3、40*40水渠硬化45米</t>
  </si>
  <si>
    <t>双井镇水集村
11组</t>
  </si>
  <si>
    <t>改善灌溉水田300亩其中已脱贫户20户80人</t>
  </si>
  <si>
    <t>双井镇水集村委会</t>
  </si>
  <si>
    <t>双井镇岩园村
公路扩宽</t>
  </si>
  <si>
    <t>1、公路扩宽：长380米均宽2米；2、公路填沙石：长400米宽5米厚0.2米；长120米宽3.5米厚0.2米</t>
  </si>
  <si>
    <t>双井镇岩园村
15组</t>
  </si>
  <si>
    <t>77.8元/米</t>
  </si>
  <si>
    <t>解决300村民安全出行其中已脱贫户22户55人</t>
  </si>
  <si>
    <t>双井镇岩园村委会</t>
  </si>
  <si>
    <t>双井镇双井社区
山塘维修</t>
  </si>
  <si>
    <t>维修山塘4座</t>
  </si>
  <si>
    <t>双井镇双井社区5组</t>
  </si>
  <si>
    <t>3.75万元/座</t>
  </si>
  <si>
    <t>改善150亩桔园水田灌溉其中已脱贫户10户25人</t>
  </si>
  <si>
    <t>双井镇双社区居委会</t>
  </si>
  <si>
    <t>双井镇双井社区育才路沥青路面油化</t>
  </si>
  <si>
    <t>公路长0.8公里，均宽5.2米厚0.05米</t>
  </si>
  <si>
    <t>双井社区6、7组</t>
  </si>
  <si>
    <t>25万元/公里</t>
  </si>
  <si>
    <t>方便中学学生1800人出行，其中受益已脱贫户59户177人</t>
  </si>
  <si>
    <t>双井镇双井社区委员会</t>
  </si>
  <si>
    <t>双井镇水集村防洪堤建设</t>
  </si>
  <si>
    <r>
      <rPr>
        <sz val="9"/>
        <color theme="1"/>
        <rFont val="宋体"/>
        <charset val="134"/>
        <scheme val="minor"/>
      </rPr>
      <t>防洪堤建设4</t>
    </r>
    <r>
      <rPr>
        <sz val="9"/>
        <color theme="1"/>
        <rFont val="宋体"/>
        <charset val="134"/>
        <scheme val="minor"/>
      </rPr>
      <t>50方</t>
    </r>
  </si>
  <si>
    <t>双井镇水集村14组</t>
  </si>
  <si>
    <t>保护800人出行安全，其中已脱贫户12户50人</t>
  </si>
  <si>
    <t>双井镇官庄村地炉坝加固</t>
  </si>
  <si>
    <t>水坝加固</t>
  </si>
  <si>
    <t>双井镇长潭村7组</t>
  </si>
  <si>
    <t>灌溉农田401亩</t>
  </si>
  <si>
    <t>双井镇官庄村委会</t>
  </si>
  <si>
    <t>祖师殿镇水田庄村防洪堤</t>
  </si>
  <si>
    <t>长210米，基础0.8米*1米，水平面高2.7米，均宽0.6米,</t>
  </si>
  <si>
    <t>水田庄村7.8组</t>
  </si>
  <si>
    <t>解决农田灌溉，保障村民生产生活，受益268人，其中已脱贫户12户，45人</t>
  </si>
  <si>
    <t>祖师殿
人民政府</t>
  </si>
  <si>
    <t>祖师殿镇水田庄村委会</t>
  </si>
  <si>
    <t>祖师殿镇青龙溪村公路护坎</t>
  </si>
  <si>
    <t>公路护坎加宽1米，挡土墙长110米，宽0.8米，高1米。</t>
  </si>
  <si>
    <t>青龙溪村10组</t>
  </si>
  <si>
    <t>1261元/米</t>
  </si>
  <si>
    <t>方便已脱贫户73户320人出行</t>
  </si>
  <si>
    <t>祖师殿镇青龙溪村委会</t>
  </si>
  <si>
    <t>祖师殿镇令吉冲村水利设施建设</t>
  </si>
  <si>
    <t>渠道长800米，宽20米，高30米，溪坝长20米，宽4米，高1.5米,水渠维修100米，宽0.4米，高1.6米</t>
  </si>
  <si>
    <t>令吉冲村1、2组</t>
  </si>
  <si>
    <t>195元/米</t>
  </si>
  <si>
    <t>解决农田灌溉，保障村民生产生活，受益已脱贫户60户，200人</t>
  </si>
  <si>
    <t>祖师殿镇令吉冲村委会</t>
  </si>
  <si>
    <t>祖师殿镇荷叶社区防洪堤加固</t>
  </si>
  <si>
    <t>长440米，高2.5米，宽0.8</t>
  </si>
  <si>
    <t>荷叶社区沙邱坝</t>
  </si>
  <si>
    <t>保护农田208亩</t>
  </si>
  <si>
    <t>祖师殿镇荷叶社区居委会</t>
  </si>
  <si>
    <t>祖师殿镇荷叶社区渠道建设</t>
  </si>
  <si>
    <t>长920米，0.2米PE管</t>
  </si>
  <si>
    <t>荷叶社区4、5、10组</t>
  </si>
  <si>
    <t>15万元/公里</t>
  </si>
  <si>
    <t>保护农田115亩</t>
  </si>
  <si>
    <t>祖师殿镇柳林村防洪堤建设</t>
  </si>
  <si>
    <t>防洪堤修建长350米，高3.5米，宽0.8米，基脚1米</t>
  </si>
  <si>
    <t>柳林村祠堂边</t>
  </si>
  <si>
    <t>保护农田126亩</t>
  </si>
  <si>
    <t>祖师殿镇柳林村委会</t>
  </si>
  <si>
    <t>祖师殿镇柳溪村公路修复</t>
  </si>
  <si>
    <t>修复公路塌方，长40米，高4米，宽0.8米</t>
  </si>
  <si>
    <t>柳林村张家1组</t>
  </si>
  <si>
    <t>保护农田215亩</t>
  </si>
  <si>
    <t>祖师殿镇两峰村防洪堤建设</t>
  </si>
  <si>
    <t>修建防洪大堤，长100米，均宽1米，高3.5米</t>
  </si>
  <si>
    <t>两峰村沿底坪一二组</t>
  </si>
  <si>
    <t>保护农田222亩</t>
  </si>
  <si>
    <t>祖师殿镇两峰村委会</t>
  </si>
  <si>
    <t>祖师殿镇向家垅村防洪堤建设</t>
  </si>
  <si>
    <t>防洪堤修建，长222米，均宽1米，高3.5米，含填方</t>
  </si>
  <si>
    <t>向家垅村红岩板段</t>
  </si>
  <si>
    <t>保护农田213亩</t>
  </si>
  <si>
    <t>祖师殿镇向家垅村委会</t>
  </si>
  <si>
    <t>祖师殿镇灶溪村胡家冲山塘</t>
  </si>
  <si>
    <t>祖师殿镇灶溪村</t>
  </si>
  <si>
    <t>30万元/座</t>
  </si>
  <si>
    <t>灌溉农田120亩</t>
  </si>
  <si>
    <t>祖师殿镇灶溪村委会</t>
  </si>
  <si>
    <t>低庄镇岩头村
新建公路</t>
  </si>
  <si>
    <t>1、新建公路长400米，宽4米、公路护坎长200米，高1.5米，宽0.8米。水沟涵管5处20米（0.8米空），公路填土方800方，填沙石480方，2.硬化公路400米，宽3.5米，高0.18米</t>
  </si>
  <si>
    <t>岩头村</t>
  </si>
  <si>
    <t>硬化34万元/公里</t>
  </si>
  <si>
    <t>方便200人出行</t>
  </si>
  <si>
    <t>低庄镇
人民政府</t>
  </si>
  <si>
    <t>低庄镇岩头村委会</t>
  </si>
  <si>
    <t>低庄镇正宁村危桥重建</t>
  </si>
  <si>
    <t>危桥重建一座</t>
  </si>
  <si>
    <t>低庄镇正宁村15组</t>
  </si>
  <si>
    <t>48万元/座</t>
  </si>
  <si>
    <t>方便385人群众出行安全</t>
  </si>
  <si>
    <t>低庄镇正宁村委会</t>
  </si>
  <si>
    <t>低庄镇夜珠溪村拦河坝建设</t>
  </si>
  <si>
    <t>重建拦河坝长38米，宽5米，高3米</t>
  </si>
  <si>
    <t>夜珠溪村杨家垴片</t>
  </si>
  <si>
    <t>保障130亩水田灌溉</t>
  </si>
  <si>
    <t>低庄镇夜珠溪村民委员会</t>
  </si>
  <si>
    <t>低庄镇小龙潭村防洪堤建设</t>
  </si>
  <si>
    <t>1.防洪堤加固长20米高2米，宽1米；2.桥头防洪堤长150米，高2米，宽0.8,</t>
  </si>
  <si>
    <t>低庄镇小龙潭村</t>
  </si>
  <si>
    <t>1500元/米</t>
  </si>
  <si>
    <t>保障防洪面积183亩，受益群众128户449人</t>
  </si>
  <si>
    <t>溆浦县低庄镇金子湖村公路硬化</t>
  </si>
  <si>
    <t xml:space="preserve">长1150米，宽3.5米、厚0.18米。
</t>
  </si>
  <si>
    <t>金子湖火岩科至陶家</t>
  </si>
  <si>
    <t>34万/公里</t>
  </si>
  <si>
    <t>方便150人出行</t>
  </si>
  <si>
    <t>2021.10</t>
  </si>
  <si>
    <t>低庄镇金子湖</t>
  </si>
  <si>
    <t xml:space="preserve">长450米，宽3.5米、厚0.18米。
</t>
  </si>
  <si>
    <t>金子湖洞潭大树边</t>
  </si>
  <si>
    <t>方便110人出行</t>
  </si>
  <si>
    <t>深子湖镇刘家坪村机耕道和防洪堤
建设</t>
  </si>
  <si>
    <t>防洪堤长320米、基脚宽1.2米、深1米；上宽0.8米、高2米，机耕道宽3.5米</t>
  </si>
  <si>
    <t>刘家坪村6组</t>
  </si>
  <si>
    <t>320元/米</t>
  </si>
  <si>
    <t>保护农田35亩</t>
  </si>
  <si>
    <t>深子湖镇
人民政府</t>
  </si>
  <si>
    <t>刘家坪
村委会</t>
  </si>
  <si>
    <t>深子湖镇水隘村
防洪堤建设</t>
  </si>
  <si>
    <t>新建防洪堤长45米、宽1.4米、高1.5米，基脚宽1.5米、深1米；硬化防洪堤长34米、宽1.3米、高2米。</t>
  </si>
  <si>
    <t>水隘村3组</t>
  </si>
  <si>
    <t>300元/立方米</t>
  </si>
  <si>
    <t>保护农田20亩</t>
  </si>
  <si>
    <t>水隘村委会</t>
  </si>
  <si>
    <t xml:space="preserve">深子湖镇向家垴村新建防洪堤 </t>
  </si>
  <si>
    <t>新建防洪堤长67米、高1.5米、厚0.9米，基脚2米，宽1.5深；新建长20米，宽0.6，高1.6米，老堤维修（护堤）长44米，宽1米，深1米。</t>
  </si>
  <si>
    <t>向家垴15、16组</t>
  </si>
  <si>
    <t>330元/立方米</t>
  </si>
  <si>
    <t>保护良田50亩，受益人口100人，其中已脱贫人口20人</t>
  </si>
  <si>
    <t>向家垴
村委会</t>
  </si>
  <si>
    <t>深子湖镇卫星村
便桥及渠道建设</t>
  </si>
  <si>
    <t>新建引水桥一座，长5.7米、宽3米、厚0.2米；人行便桥一座，长8米、宽3米、厚0.2米；水渠硬化长661米。</t>
  </si>
  <si>
    <t>卫星村9组</t>
  </si>
  <si>
    <t>3万元/座，渠道100元/米</t>
  </si>
  <si>
    <t>灌溉良田60亩，方便200人通行及农田耕作。</t>
  </si>
  <si>
    <t>卫星村委会</t>
  </si>
  <si>
    <t>深子湖镇龙跃村
防洪堤建设</t>
  </si>
  <si>
    <t>新建防洪堤长135米，基脚宽1.5米、深1.5米；水上宽0.8米，高2米，维修加固17米，回填土方500方。</t>
  </si>
  <si>
    <t>龙跃村3组</t>
  </si>
  <si>
    <t>220元/立方米</t>
  </si>
  <si>
    <t>保护农田80亩</t>
  </si>
  <si>
    <t>龙跃村委会</t>
  </si>
  <si>
    <t>深子湖镇黄溪湾村防洪堤加固</t>
  </si>
  <si>
    <t>防洪堤长230米，高3.2米，宽0.8米</t>
  </si>
  <si>
    <t>黄溪湾村1、7组</t>
  </si>
  <si>
    <t>保护农田108亩</t>
  </si>
  <si>
    <t>黄溪湾村委会</t>
  </si>
  <si>
    <t>深子湖镇深子湖村公路硬化</t>
  </si>
  <si>
    <t>公路硬化长540，宽3.5米，厚0.18米</t>
  </si>
  <si>
    <t>深子湖村</t>
  </si>
  <si>
    <t>34万元/公里</t>
  </si>
  <si>
    <t>防洪堤修复223米，均高4米，700方</t>
  </si>
  <si>
    <t>深子湖镇水隘村3组</t>
  </si>
  <si>
    <t>331元/立方米</t>
  </si>
  <si>
    <t>保护农田
200亩，受益群众48户189人</t>
  </si>
  <si>
    <t>深子湖镇水隘村</t>
  </si>
  <si>
    <t>深子湖镇卫星村渠道建设</t>
  </si>
  <si>
    <t>渠道整修1700米。</t>
  </si>
  <si>
    <t>深子湖卫星村</t>
  </si>
  <si>
    <t>120元／米</t>
  </si>
  <si>
    <t>灌溉农田300亩</t>
  </si>
  <si>
    <t>桥江镇白田村
公路硬化</t>
  </si>
  <si>
    <t>硬化组公路长1050米，宽3.5米，厚0.18米</t>
  </si>
  <si>
    <t>2、5、7、8组</t>
  </si>
  <si>
    <t>方便群众190户，600人生产生活出行，其中已脱贫户35户，102人</t>
  </si>
  <si>
    <t>桥江镇
人民政府</t>
  </si>
  <si>
    <t>桥江镇白田村委会</t>
  </si>
  <si>
    <t>桥江镇黄潭村
公路恢复</t>
  </si>
  <si>
    <t>混泥土护坎长27米，宽1.8米，均高4米，路面硬化长27米，均宽6米，厚0.15米</t>
  </si>
  <si>
    <t>10-16组</t>
  </si>
  <si>
    <t>400元/m³</t>
  </si>
  <si>
    <t>方便群众270户，1065人生产生活出行，其中已脱贫户31户，92人</t>
  </si>
  <si>
    <t>桥江镇黄潭村委会</t>
  </si>
  <si>
    <t>桥江镇新渡村
水渠维修</t>
  </si>
  <si>
    <t>维修水渠695米，其中硬化375米（老渠需开挖整形），清淤320米；硬化375米要求：厚10公分的40㎝×40㎝水渠长25米，100㎝×80㎝水渠长336米，水渠左侧路边厚20公分，右侧靠坎边厚15公分，底厚15公分，水泥钢材拱环长14米，高1米，宽1米。</t>
  </si>
  <si>
    <t>7、8、10组</t>
  </si>
  <si>
    <t>382.93元/米，20元/米</t>
  </si>
  <si>
    <t>方便农田灌溉120亩，受益群众56户，161人，其中已脱贫户7户，21人</t>
  </si>
  <si>
    <t>桥江镇新渡村委会</t>
  </si>
  <si>
    <t>桥江镇沙湾村组
公路硬化</t>
  </si>
  <si>
    <t>硬化3.5米宽公路长160米，厚0.18米，混泥土护坎长80米，高2.5米（含基），均宽0.7米，浆砌石档墙长40米，高1.2米（含基），均宽0.5米</t>
  </si>
  <si>
    <t>6、7组</t>
  </si>
  <si>
    <t>32万元/公里，400元/m³，280元/m³</t>
  </si>
  <si>
    <t>方便群众30户，120人人生产生活出行，其中已脱贫户4户，16人</t>
  </si>
  <si>
    <t>桥江镇沙湾村委会</t>
  </si>
  <si>
    <t>桥江镇新田村拦水坝</t>
  </si>
  <si>
    <t>拦水坝长25米，高2.5米，宽3米</t>
  </si>
  <si>
    <t>新田村三四组</t>
  </si>
  <si>
    <t>保护农田214亩</t>
  </si>
  <si>
    <t>新田村委会</t>
  </si>
  <si>
    <t>桥江镇黄潭村农田水利设施建设</t>
  </si>
  <si>
    <t>防洪堤长120米，高5米，宽1米，通二龙水库机耕道1千米</t>
  </si>
  <si>
    <t>桥江镇黄潭村</t>
  </si>
  <si>
    <t>保护农田
100亩，受益群众58户219人</t>
  </si>
  <si>
    <t>油洋乡麻溪村农田水利建设</t>
  </si>
  <si>
    <t>新建防洪堤总长250米，均高2.5米，宽0.8米</t>
  </si>
  <si>
    <t>麻溪村6.7组</t>
  </si>
  <si>
    <t>320/方</t>
  </si>
  <si>
    <t>保护农田面积45亩，受益人口91户，382人，其中已脱贫人口31户，124人。</t>
  </si>
  <si>
    <t>油洋乡
人民政府</t>
  </si>
  <si>
    <t>油洋乡麻溪村村委会</t>
  </si>
  <si>
    <t>油洋乡东山村防洪堤建设</t>
  </si>
  <si>
    <t>防洪堤长200米，高3米，宽0.8</t>
  </si>
  <si>
    <t>东山村长岭片</t>
  </si>
  <si>
    <t>保护农田284亩</t>
  </si>
  <si>
    <t>东山村委会</t>
  </si>
  <si>
    <t>油洋乡官溪江村防洪堤建设</t>
  </si>
  <si>
    <t>防洪堤长200米，高3米，宽1米</t>
  </si>
  <si>
    <t>官溪江村四五组</t>
  </si>
  <si>
    <t>保护农田216亩</t>
  </si>
  <si>
    <t>官溪江村委会</t>
  </si>
  <si>
    <t>油洋乡河底江村渠道硬化</t>
  </si>
  <si>
    <t>900米渠道硬化40*40.其中上孙冲硬化600米，车龙冲硬化300米</t>
  </si>
  <si>
    <t>河底江村</t>
  </si>
  <si>
    <t>受益102户420人，灌溉面积58亩</t>
  </si>
  <si>
    <t>油洋乡河底江村委会</t>
  </si>
  <si>
    <t>三江镇西湖村
防洪堤建设</t>
  </si>
  <si>
    <t>防洪堤建设长400米，均宽1.2米，均高2.5米</t>
  </si>
  <si>
    <t>西湖村9组</t>
  </si>
  <si>
    <t>320元/方</t>
  </si>
  <si>
    <t>保护农田200亩，直接帮扶</t>
  </si>
  <si>
    <t>三江镇
人民政府</t>
  </si>
  <si>
    <t>三江镇西湖村村委会</t>
  </si>
  <si>
    <t>三江镇江东村
防洪堤建设</t>
  </si>
  <si>
    <t>防洪堤长150米，高3米（含基础），均宽1米</t>
  </si>
  <si>
    <t>10组向望主屋下</t>
  </si>
  <si>
    <t>完善人居环竟、保障水源安全，受益已脱贫户130户452人</t>
  </si>
  <si>
    <t>三江镇江东村村委会</t>
  </si>
  <si>
    <t>三江镇两江村公路护坎及提质改造</t>
  </si>
  <si>
    <t>公路扩宽1.5米，长800米，并硬化</t>
  </si>
  <si>
    <t>两江村玛瑙湾</t>
  </si>
  <si>
    <t>100元/平方方</t>
  </si>
  <si>
    <t>方便1-4组群众出行，受益已脱贫户31户115人</t>
  </si>
  <si>
    <t>三江镇两江村村委会</t>
  </si>
  <si>
    <t>三江镇两江村
公路建设</t>
  </si>
  <si>
    <t>公路新建525米</t>
  </si>
  <si>
    <t>钢桥至村部</t>
  </si>
  <si>
    <t>评审为准</t>
  </si>
  <si>
    <t>方便全村组群众出行，受益已脱贫户31户115人</t>
  </si>
  <si>
    <t>三江镇龙山村
公路新建</t>
  </si>
  <si>
    <t>公路新建250米高10米宽5米，岩方</t>
  </si>
  <si>
    <t>白媚溪</t>
  </si>
  <si>
    <t>10元/方挖方</t>
  </si>
  <si>
    <t>解决8户已脱贫户26人生产出行</t>
  </si>
  <si>
    <t>三江镇龙山村村委会</t>
  </si>
  <si>
    <t>三江镇青树村
公路建设</t>
  </si>
  <si>
    <t>公路硬化1350米</t>
  </si>
  <si>
    <t>二组至伍家</t>
  </si>
  <si>
    <t>30万/公里</t>
  </si>
  <si>
    <t>解决全村的出行道路交通安全问题，受益已脱贫户95户323人</t>
  </si>
  <si>
    <t>三江镇青树村村委会</t>
  </si>
  <si>
    <t>三江镇同堂村公路硬化</t>
  </si>
  <si>
    <t>公路硬化350米</t>
  </si>
  <si>
    <t>同堂</t>
  </si>
  <si>
    <t>方便93户，343人出行</t>
  </si>
  <si>
    <t>同堂村委会</t>
  </si>
  <si>
    <t>三江镇两江村公路建设</t>
  </si>
  <si>
    <t>公路护坎200米，便桥一座、公路塌方及护坎</t>
  </si>
  <si>
    <t>三江镇三江村1－4组</t>
  </si>
  <si>
    <t>18万元/村</t>
  </si>
  <si>
    <t>水东镇龙王江村水毁维修</t>
  </si>
  <si>
    <t>混凝土护坎一处，长66米，高3.9米，其中底高1米，底宽1.4米，顶宽0.6米；公路涵管32米，补路面30平方和公路维修，防洪渠道35米；渠道修补12米</t>
  </si>
  <si>
    <t>龙王江村村15组、6组</t>
  </si>
  <si>
    <t>330元／立方</t>
  </si>
  <si>
    <t>保障已脱贫户11户50人50亩农田安全及7栋房屋安全，1组全体村民安全出行</t>
  </si>
  <si>
    <t>水东镇龙王江村委会</t>
  </si>
  <si>
    <t>水东镇龙王江村
公路建设</t>
  </si>
  <si>
    <t>公路档墙长35米高22米均宽2米</t>
  </si>
  <si>
    <t>龙王江村4.5组</t>
  </si>
  <si>
    <t>240元/立方</t>
  </si>
  <si>
    <t>保障已脱贫户4户13人安全出行</t>
  </si>
  <si>
    <t>水东镇溪口村
公路维修</t>
  </si>
  <si>
    <t>21组公路路面维修500米，护坎20方</t>
  </si>
  <si>
    <t>溪口村21组</t>
  </si>
  <si>
    <t>400元/方</t>
  </si>
  <si>
    <t>保障已脱贫户35户122人安全出行</t>
  </si>
  <si>
    <t>水东镇溪口村委会</t>
  </si>
  <si>
    <t>水东镇溪口村村
公路建设</t>
  </si>
  <si>
    <t>万里园公路硬化长163米，宽3.5米，厚0.18米，路基整理150米</t>
  </si>
  <si>
    <t>溪口村万里园</t>
  </si>
  <si>
    <t>35万元/千米</t>
  </si>
  <si>
    <t>保障已脱贫户72户243人安全出行</t>
  </si>
  <si>
    <t>水东镇板栗坪村渠道建设</t>
  </si>
  <si>
    <t>防洪渠长500米，宽1.4米，均高1.4米，机耕桥一座，6*4*0.3</t>
  </si>
  <si>
    <t>板栗坪村离子渠</t>
  </si>
  <si>
    <t>保护农田207亩</t>
  </si>
  <si>
    <t>水东镇标东垅村水毁公路维修</t>
  </si>
  <si>
    <t>公路维修800方</t>
  </si>
  <si>
    <t>水东镇标东垅村</t>
  </si>
  <si>
    <t>250元/m3</t>
  </si>
  <si>
    <t>方便682人群众出行安全</t>
  </si>
  <si>
    <t>水东镇标东垅村委会</t>
  </si>
  <si>
    <t>水东镇标东垅村水毁维修</t>
  </si>
  <si>
    <t>挡土墙1000方，部分路面平整，累计塌方及水沟清理1500方</t>
  </si>
  <si>
    <t>标东垅全村</t>
  </si>
  <si>
    <t>挡土墙330元/方</t>
  </si>
  <si>
    <t>方便全体村民安全出行</t>
  </si>
  <si>
    <t>标东垅村村委会</t>
  </si>
  <si>
    <t>水东镇标东垅人居环境整治</t>
  </si>
  <si>
    <t>道路违章建筑拆除道路平整</t>
  </si>
  <si>
    <t>标东村5组</t>
  </si>
  <si>
    <t>最终财评结算为准</t>
  </si>
  <si>
    <t>改善村容村貌</t>
  </si>
  <si>
    <t>水东镇邱家湾村公路挡土墙</t>
  </si>
  <si>
    <t>C25混凝土挡土墙一座，长6-27长，均高6米，宽0.6-1.5米。</t>
  </si>
  <si>
    <t>邱家湾村20组</t>
  </si>
  <si>
    <t>保障群众房屋安全，确保学生安全上下学</t>
  </si>
  <si>
    <t>邱家湾村村委会</t>
  </si>
  <si>
    <t>水东镇邱家湾防洪堤建设</t>
  </si>
  <si>
    <t>防洪堤570方</t>
  </si>
  <si>
    <t>邱家湾1组</t>
  </si>
  <si>
    <t>300元/方</t>
  </si>
  <si>
    <t>保护沿河群众安全生产生活</t>
  </si>
  <si>
    <t>邱家湾村委会</t>
  </si>
  <si>
    <t>水东镇邱家湾村通组公路建设</t>
  </si>
  <si>
    <t>新建公路长1800米，宽3.5-4米</t>
  </si>
  <si>
    <t>邱家湾4-5组</t>
  </si>
  <si>
    <t>5万元/千米</t>
  </si>
  <si>
    <t>方便群众安全出行</t>
  </si>
  <si>
    <t>水东镇标东垅村路灯建设</t>
  </si>
  <si>
    <t>太阳能路灯30盏</t>
  </si>
  <si>
    <t>2000元/盏</t>
  </si>
  <si>
    <t>确保全村村民安全出行</t>
  </si>
  <si>
    <t>统溪河镇统溪河村水毁恢复</t>
  </si>
  <si>
    <t>公路护坎长29米、高6.5米、均宽2米，挡墙长20米，高1.2米，宽0.5米，涵管长34米（直径1米），涵管长9米（直径0.8米）深1.5米，涵管长9米（直径0.6米）深1.2米，填方260方。</t>
  </si>
  <si>
    <t>统溪河村14、31组</t>
  </si>
  <si>
    <t>320元／立方米、500元／米(涵管）</t>
  </si>
  <si>
    <t>解决64户已脱贫户229人口出行</t>
  </si>
  <si>
    <t>统溪河镇
人民政府</t>
  </si>
  <si>
    <t>统溪河村
村委会</t>
  </si>
  <si>
    <t>统溪河镇枫林村新建公路</t>
  </si>
  <si>
    <t>新建公路2.6公里</t>
  </si>
  <si>
    <t>统溪河镇枫林村</t>
  </si>
  <si>
    <t>方便200人出行及乡村旅游发展</t>
  </si>
  <si>
    <t>统溪河镇枫林村委会</t>
  </si>
  <si>
    <t>小横垅乡罗丰村
水渠硬化</t>
  </si>
  <si>
    <t>40cm*60cm，长370米，40cm*40cm，长450米，20cm*30cm，长200米，</t>
  </si>
  <si>
    <t>小横垅乡罗丰村</t>
  </si>
  <si>
    <t>130元/米；115元/米；100.75元/米</t>
  </si>
  <si>
    <t>保障灌溉农田面积20亩，受益群众110户430人，其中已脱贫户50户230人</t>
  </si>
  <si>
    <t>小橫垅乡
人民政府</t>
  </si>
  <si>
    <t>小橫垅乡罗丰村委员会</t>
  </si>
  <si>
    <t>小横垅乡金子村公路硬化</t>
  </si>
  <si>
    <t>公路长1公里，3.5米宽，0.18米厚</t>
  </si>
  <si>
    <t>小横垅乡金子村7组、8组</t>
  </si>
  <si>
    <t>300元/米</t>
  </si>
  <si>
    <t>解决57户220人出行困难问题</t>
  </si>
  <si>
    <t>小横垅乡金子村</t>
  </si>
  <si>
    <t>小横垅乡雷坡村生态茶园基础设施建设项目</t>
  </si>
  <si>
    <t>（1）水利设施：茶园灌溉系统1500米；(2)道路修建1000米</t>
  </si>
  <si>
    <t>小横垅乡雷坡村</t>
  </si>
  <si>
    <t>保障100亩示范茶园通水通路，运行管理畅通，为村集体经济增收提供保障</t>
  </si>
  <si>
    <t>淘金坪乡令溪塘村桥梁建设</t>
  </si>
  <si>
    <t>桥梁长7米、宽5米、高4.5米</t>
  </si>
  <si>
    <t>令溪塘22组</t>
  </si>
  <si>
    <t>1.7万元/米</t>
  </si>
  <si>
    <t>方便500群众
出行</t>
  </si>
  <si>
    <t>淘金坪乡
人民政府</t>
  </si>
  <si>
    <t>令溪塘
村委会</t>
  </si>
  <si>
    <t>淘金坪乡乡门村
公路护坎</t>
  </si>
  <si>
    <t>硂护坎第一处：长13米，高2.5米.宽1.8米。基础长13米宽3米高2.8米.第二处：长20米.高0.9米.宽1.5米。基础长20米宽2米高2米.浆砌石护坎第三处：长4.7米.高1.9米.宽0.75米。基础长4.7米宽1米高1米.浆砌石第四处：长4.8米。高1.8米.宽0.7米。基础长4.8米宽1米高1米.浆砌石第五处：长16米.高1.2米.宽0.8米、基础长16宽2米高2.4米.</t>
  </si>
  <si>
    <t>淘金坪乡门村</t>
  </si>
  <si>
    <t>乡门村
村委会</t>
  </si>
  <si>
    <t>淘金坪乡双江潭
小型水利项目</t>
  </si>
  <si>
    <t>1.溢洪道硬化长17米.高1米.宽2米.2.治水渠长33米.高0.4米.宽0.3米.3塘坎灌浆36孔.4、放水卧管7孔.5、防洪公路长350米，宽4米</t>
  </si>
  <si>
    <t>双江潭村</t>
  </si>
  <si>
    <t>混凝土330元/ 立方米，公路60元/米</t>
  </si>
  <si>
    <t>解决灌溉面积150亩</t>
  </si>
  <si>
    <t>双江潭村
村委会</t>
  </si>
  <si>
    <t>淘金坪乡令溪塘村水坝及渠道建设</t>
  </si>
  <si>
    <t>水坝一座长10米，高3米，宽3米，渠道长1000米，30*30</t>
  </si>
  <si>
    <t>淘金坪令溪塘村23组</t>
  </si>
  <si>
    <t>灌溉农田48亩</t>
  </si>
  <si>
    <t>淘金坪令溪塘村</t>
  </si>
  <si>
    <t>淘金坪乡乡门村桥梁建设</t>
  </si>
  <si>
    <t>7座便民桥梁建设</t>
  </si>
  <si>
    <t>2.2万元/座</t>
  </si>
  <si>
    <t>方便105户，462人出行，其中已脱贫户32户，75人</t>
  </si>
  <si>
    <t>两丫坪镇凉水井村新建防洪堤</t>
  </si>
  <si>
    <t>新建防洪堤160米，高3.6米，宽1米。</t>
  </si>
  <si>
    <t>凉水井村6组
过水丘</t>
  </si>
  <si>
    <t>保护水田灌溉面积110亩，受益群众355人，其中受益已脱贫户27户73人。</t>
  </si>
  <si>
    <t>两丫坪镇
人民政府</t>
  </si>
  <si>
    <t>两丫坪镇凉水井村委会</t>
  </si>
  <si>
    <t>两丫坪镇凉水井村防洪堤恢复</t>
  </si>
  <si>
    <t>水毁恢复防洪堤200米</t>
  </si>
  <si>
    <t>两丫坪镇两丫坪社区公路建设</t>
  </si>
  <si>
    <t>公路扩宽及硬化550米，宽5米，涵管及挡土墙</t>
  </si>
  <si>
    <t>两丫坪镇两丫坪社区</t>
  </si>
  <si>
    <t>两丫坪镇两丫坪社区委员会</t>
  </si>
  <si>
    <t>北斗溪镇前进村
公路硬化</t>
  </si>
  <si>
    <t>硬化组级公路度500米，宽3.5米、厚度18厘米</t>
  </si>
  <si>
    <t>北斗溪镇前进村5-6组</t>
  </si>
  <si>
    <t>200元/米</t>
  </si>
  <si>
    <t>保障村民出行79户322人，其中已脱贫户15户38人</t>
  </si>
  <si>
    <t>北斗溪镇
人民政府</t>
  </si>
  <si>
    <t>北斗溪镇前进村委会</t>
  </si>
  <si>
    <t>北斗溪镇来凤村农田水利建设</t>
  </si>
  <si>
    <t>山塘加固定清淤二座及渠道500米</t>
  </si>
  <si>
    <t>北斗溪镇来凤村</t>
  </si>
  <si>
    <t>北斗溪镇光明村机耕道建设</t>
  </si>
  <si>
    <t>硬化210米</t>
  </si>
  <si>
    <t>北斗溪镇光明村</t>
  </si>
  <si>
    <t>保障排水面积387亩，受益群众225户788人，其中已脱贫人口86户294人</t>
  </si>
  <si>
    <t>北斗溪镇光明村委会</t>
  </si>
  <si>
    <t>中都乡中都村多处公路砌坎</t>
  </si>
  <si>
    <t>公里砌砍总长56m，29组，长12米宽3米高3；10组，长12米宽1米高2米；19组，长12米宽1米高2米；1组，长20米宽1米高2米;公里塌方清理共6处，共计3825m³，其中14、15、16组2700m³，17组两处750m³，1组一处375m³</t>
  </si>
  <si>
    <t>中都村1、10、19、29组</t>
  </si>
  <si>
    <t>砌砍280元/m³，清理塌方12元/m³</t>
  </si>
  <si>
    <t>方便950人安全出行，其中贫困   17户51人受益</t>
  </si>
  <si>
    <t>中都乡中都村民委员会</t>
  </si>
  <si>
    <t>中都乡中都村多处水渠</t>
  </si>
  <si>
    <t>4组中渠长400米，30*30CM；24组小儿冲渠长600米，20*20CM</t>
  </si>
  <si>
    <t>中都村4、24组</t>
  </si>
  <si>
    <t>90元/m</t>
  </si>
  <si>
    <t>保障130亩水田灌溉，其中已脱贫户 45 户81人
受益</t>
  </si>
  <si>
    <t>中都乡上尚村坑浪溪公路提质改造</t>
  </si>
  <si>
    <t>1.73公里砂石路改造</t>
  </si>
  <si>
    <t>上尚村3
组坑浪溪</t>
  </si>
  <si>
    <t>5.7元/公里</t>
  </si>
  <si>
    <t>方便600人出行。其中已脱贫户30户 102人受益</t>
  </si>
  <si>
    <t>中都乡上尚村民委员会</t>
  </si>
  <si>
    <t>中都乡高坪村公路恢复</t>
  </si>
  <si>
    <t>护坎长104米，高18米，梯次砌挡土墙及清里塌方1万方</t>
  </si>
  <si>
    <t>公路损毁恢复</t>
  </si>
  <si>
    <t>解决285人安全出行</t>
  </si>
  <si>
    <t>高坪村委会</t>
  </si>
  <si>
    <t>中都乡中都村公路恢复</t>
  </si>
  <si>
    <t>挡土墙512方</t>
  </si>
  <si>
    <t>中都村土笼子公路</t>
  </si>
  <si>
    <t>解决162人安全出行</t>
  </si>
  <si>
    <t>中都村委会</t>
  </si>
  <si>
    <t>中都乡沙溪村水坝</t>
  </si>
  <si>
    <t>水坝长25米，高3米，宽6米</t>
  </si>
  <si>
    <t>中都乡沙溪村</t>
  </si>
  <si>
    <t>450元/立方</t>
  </si>
  <si>
    <t>沿溪乡朱家园村公路挡土墙及塌方清理</t>
  </si>
  <si>
    <t>1、挡土墙长100米，上宽1米，下宽1.5米，高3.5米；2、清理塌方3200方</t>
  </si>
  <si>
    <t>沿溪乡朱家园村
3组</t>
  </si>
  <si>
    <t>砌挡土墙320元/方；塌方清理8元/方。</t>
  </si>
  <si>
    <t>解决已脱贫户12户51人出行问题</t>
  </si>
  <si>
    <t>沿溪乡
人民政府</t>
  </si>
  <si>
    <t>沿溪乡朱家园村村委会</t>
  </si>
  <si>
    <t>沿溪乡烂泥湾村桥梁加固</t>
  </si>
  <si>
    <t>桥墩加固</t>
  </si>
  <si>
    <t>烂泥湾村</t>
  </si>
  <si>
    <t>保护农田309亩</t>
  </si>
  <si>
    <t>烂泥湾村委会</t>
  </si>
  <si>
    <t>龙潭镇报木村
公路恢复</t>
  </si>
  <si>
    <t>村主干道挡土墙4处1、8m*1.5m*10m；
2、10m*1.5m*7.5m；3、10m*1.5m*6m；
4、8.5m*1.5m*9.3m;和填方工程</t>
  </si>
  <si>
    <t>龙潭镇报木村</t>
  </si>
  <si>
    <t>320元/立方米</t>
  </si>
  <si>
    <t>方便全村1268人安全通行（受益已脱贫户74户245人）</t>
  </si>
  <si>
    <t>龙潭镇
人民政府</t>
  </si>
  <si>
    <t>龙潭镇报木村委会</t>
  </si>
  <si>
    <t>龙潭镇贵和村
防洪堤建设</t>
  </si>
  <si>
    <t>修建防洪堤长140米，高4米，底宽1.5米，顶1米</t>
  </si>
  <si>
    <t>286元/立方米</t>
  </si>
  <si>
    <t>保护农田40亩，受益已脱贫户9户18人。</t>
  </si>
  <si>
    <t>龙潭镇贵和村委会</t>
  </si>
  <si>
    <t>龙潭镇芙蓉村新建机耕道</t>
  </si>
  <si>
    <t>400米，宽3.5米</t>
  </si>
  <si>
    <t>磨公桥至亭子现</t>
  </si>
  <si>
    <t>保护农田129亩</t>
  </si>
  <si>
    <t>芙蓉村委会</t>
  </si>
  <si>
    <t>龙潭镇岭脚村道路硬化</t>
  </si>
  <si>
    <t>公路硬化180米，宽5米</t>
  </si>
  <si>
    <t>岭脚12组</t>
  </si>
  <si>
    <t>解决196人安全出行</t>
  </si>
  <si>
    <t>岭脚村委会</t>
  </si>
  <si>
    <t>龙潭镇阳雀坡村进村主公路提质改造工程</t>
  </si>
  <si>
    <t>针对进村2.1公里主公路铺设沥青混凝土路面，宽度4.5米，厚度5厘米</t>
  </si>
  <si>
    <t>龙潭镇阳雀坡村</t>
  </si>
  <si>
    <t>2215人受益</t>
  </si>
  <si>
    <t>龙潭镇阳雀坡村委员会</t>
  </si>
  <si>
    <t>龙潭镇阳雀坡村村组公路拓宽工程</t>
  </si>
  <si>
    <t>针对3.7公里村组公路拓宽。侧方长800米，高4米，宽2米。挡土墙1200立方。圆管涵30型号50米</t>
  </si>
  <si>
    <t>1425人受益</t>
  </si>
  <si>
    <t>龙潭镇阳雀坡村进村主公路维修工程</t>
  </si>
  <si>
    <t>圆管涵100型号13米。圆管涵50型号5道。挡土墙长66米，高4米，宽1米。路面沉陷处理长61米，宽4米，高1米。</t>
  </si>
  <si>
    <t>龙潭镇云盘村1组至14组间道路硬化工程</t>
  </si>
  <si>
    <t>道路硬化标准长400米，宽度3.5米，厚度0.2米</t>
  </si>
  <si>
    <t>龙潭镇云盘村</t>
  </si>
  <si>
    <t>2382人受益</t>
  </si>
  <si>
    <t>龙潭镇云盘村委员会</t>
  </si>
  <si>
    <t>龙潭镇云盘村体育活动中心工程</t>
  </si>
  <si>
    <t>长37.6米，宽20米，高9米的集篮球、羽毛球、兵乓球球及百姓舞台于一体的室内体育活动中心</t>
  </si>
  <si>
    <t>黄茅园镇分水界村防洪堤建设</t>
  </si>
  <si>
    <t>防洪堤建设长213米，高3.1米，底宽1.4米，截顶宽1米</t>
  </si>
  <si>
    <t>黄茅园镇分水界村9、10、11、16组</t>
  </si>
  <si>
    <r>
      <rPr>
        <sz val="9"/>
        <color theme="1"/>
        <rFont val="宋体"/>
        <charset val="134"/>
      </rPr>
      <t>320元/m</t>
    </r>
    <r>
      <rPr>
        <vertAlign val="superscript"/>
        <sz val="9"/>
        <color theme="1"/>
        <rFont val="宋体"/>
        <charset val="134"/>
      </rPr>
      <t>3</t>
    </r>
  </si>
  <si>
    <t>全村515户，1713人收益，其中已脱贫户47户150人收益</t>
  </si>
  <si>
    <t>黄茅园镇
人民政府</t>
  </si>
  <si>
    <t>黄茅园镇分水界村委会</t>
  </si>
  <si>
    <t>黄茅园镇西坪村组级公路硬化</t>
  </si>
  <si>
    <t>村组级公路硬化，1013米，宽3.5米，厚0.18米，</t>
  </si>
  <si>
    <t>黄茅园镇西坪村11.12.13组</t>
  </si>
  <si>
    <t xml:space="preserve">316元/米
</t>
  </si>
  <si>
    <t>全村573户，2080人收益，其中已脱贫户50户158人收益</t>
  </si>
  <si>
    <t>黄茅园镇西坪村委会</t>
  </si>
  <si>
    <t>葛竹坪镇天星村
防洪提建设</t>
  </si>
  <si>
    <t>防洪提长230米，均高4.5米，均宽1.2米</t>
  </si>
  <si>
    <t>塘湾组</t>
  </si>
  <si>
    <t>解决30亩农田免受洪灾，方便31人安全出行</t>
  </si>
  <si>
    <t>葛竹坪镇
人民政府</t>
  </si>
  <si>
    <t>天星村村民委员会</t>
  </si>
  <si>
    <t>葛竹坪镇岚水江村防洪堤建设</t>
  </si>
  <si>
    <t>防洪堤长180米，高4.5米，宽1.2米</t>
  </si>
  <si>
    <t>葛竹坪镇岚水江村</t>
  </si>
  <si>
    <t>290元/方</t>
  </si>
  <si>
    <t>保护农田50亩</t>
  </si>
  <si>
    <t>葛竹坪镇旗形村公路建设</t>
  </si>
  <si>
    <t>公路挡土墙长400米，均宽0.8米，均高1.7米</t>
  </si>
  <si>
    <t>葛竹坪镇旗形村</t>
  </si>
  <si>
    <t>葛竹坪镇旗形村委员</t>
  </si>
  <si>
    <t>葛竹坪镇岚水江村夏家公路修建及硬化</t>
  </si>
  <si>
    <t>新修公路200米并硬化公路360米，宽3.5米，厚0.18米。</t>
  </si>
  <si>
    <t>夏家组</t>
  </si>
  <si>
    <t>方便群众出行及产业发展</t>
  </si>
  <si>
    <t>葛竹坪镇政府</t>
  </si>
  <si>
    <t>岚水江村</t>
  </si>
  <si>
    <t>葛竹坪镇岚水江村文化活动区建设</t>
  </si>
  <si>
    <t>硬化300平方米文化活动区</t>
  </si>
  <si>
    <t>旗形村牛形山安置点</t>
  </si>
  <si>
    <t>方便群众健身及娱乐</t>
  </si>
  <si>
    <t>葛竹坪镇岚水江村美丽屋场建设</t>
  </si>
  <si>
    <t>金坪组、青垅组、正垅组、岩垅组共4个组圈舍改造、污水处理</t>
  </si>
  <si>
    <t>改善群众居住环境，提高群众生活质量</t>
  </si>
  <si>
    <t>葛竹坪镇岚水江村田垅及勾溪垅组公路硬化</t>
  </si>
  <si>
    <t>公路硬化长565米、宽3.5米、厚0.2米</t>
  </si>
  <si>
    <t>田垅组、色溪垅组</t>
  </si>
  <si>
    <t>方便623名群众出行及产业发展</t>
  </si>
  <si>
    <t>2021年10月</t>
  </si>
  <si>
    <t>2021年12月</t>
  </si>
  <si>
    <t>葛竹坪镇岚水江村朝阳组公路硬化</t>
  </si>
  <si>
    <t>公路硬化长650米、宽3.5米、厚0.2米</t>
  </si>
  <si>
    <t>朝阳组</t>
  </si>
  <si>
    <t>方便328名群众出行及产业发展</t>
  </si>
  <si>
    <t>葛竹坪镇岚水江村团胜组公路硬化</t>
  </si>
  <si>
    <t>公路硬化长1100米、宽3.5米、厚0.2米</t>
  </si>
  <si>
    <t>团胜组</t>
  </si>
  <si>
    <t>方便268名群众出行及产业发展</t>
  </si>
  <si>
    <t>葛竹坪镇岚水江村夏家组公路硬化</t>
  </si>
  <si>
    <t>公路硬化长350米、宽3.5米、厚0.2米</t>
  </si>
  <si>
    <t>方便224名群众出行及产业发展</t>
  </si>
  <si>
    <t>龙庄湾乡进马江村新建公路</t>
  </si>
  <si>
    <t>新建公路3公里</t>
  </si>
  <si>
    <t>龙庄湾乡进马江村</t>
  </si>
  <si>
    <t>6.5万元/公里</t>
  </si>
  <si>
    <t>大江口镇威虎山村道路硬化</t>
  </si>
  <si>
    <t>1、道路硬化：①长25米、宽4.5米、厚0.18米；②长155米、宽3.5米、厚0.18米；③长380米、宽3.2米厚0.18米；④长71米、宽4.2米、厚0.18米；⑤长27米、宽6米、厚0.18米。                     2、会车道2个，41立方米。</t>
  </si>
  <si>
    <t>4组</t>
  </si>
  <si>
    <t>混凝土：100元/平方米</t>
  </si>
  <si>
    <t>保障行人及车辆安全出行，受益群众75户350人</t>
  </si>
  <si>
    <t>威虎山村委会</t>
  </si>
  <si>
    <t>大江口镇小江口村公路维修</t>
  </si>
  <si>
    <t>长2公里、宽4.5米</t>
  </si>
  <si>
    <t>1组</t>
  </si>
  <si>
    <t>保障行人及车辆安全出行，受益群众251户896人</t>
  </si>
  <si>
    <t>小江口村委会</t>
  </si>
  <si>
    <t>大江口镇虎皮溪村道路护坎建设</t>
  </si>
  <si>
    <t>护坎1：①现浇混凝土基础长28米、高2米、宽1.5米；②浆砌石墙身长28米、高3.65米、宽1.7米；③浆砌石顶长28.2米、高2.4米、宽1.4米；④碎石回填437立方米；⑤路面硬化29立方米；           护坎2：①现浇混凝土基础长20米、高2米、均宽1.75米；②浆砌石墙身长20米、高3米、均宽1.15米；③浆砌石挡土墙长20米、高2.5米、均宽1.5米；会车道硬化：5立方米。</t>
  </si>
  <si>
    <t>3、6、8组</t>
  </si>
  <si>
    <t>浆砌石：320元/立方米；碎石：60元/立方米</t>
  </si>
  <si>
    <t>保障行人及车辆安全出行，受益群众360户1355人</t>
  </si>
  <si>
    <t>虎皮溪村委会</t>
  </si>
  <si>
    <t>思蒙镇军田湾村水毁公路护坎建设</t>
  </si>
  <si>
    <t>水毁护坎建设共4处，3组第一处长17米，高18米（含基础），封顶1米；第二处长12米，高6米、封顶0.8米；5组一处长5米，高3.5米、封顶0.8米；14组一处长6米，高4米、封顶0.6米。</t>
  </si>
  <si>
    <t>3、5、14组</t>
  </si>
  <si>
    <t>方便3、5、12组群众出行，保障农产品运输安全，直接受益已脱贫户108户，495人</t>
  </si>
  <si>
    <t>思蒙军田湾村</t>
  </si>
  <si>
    <t>观音阁镇桐油坡村防洪堤工程恢复</t>
  </si>
  <si>
    <t>防洪堤长450*2*0.8</t>
  </si>
  <si>
    <t>桐油坡村2.3.4组</t>
  </si>
  <si>
    <t>280元/立方米</t>
  </si>
  <si>
    <t>保障80亩农田、方便2.3.4.组群众344人农业生产、16户56位已脱贫人口收益。</t>
  </si>
  <si>
    <t>均坪镇金屋湾村村组公路硬化</t>
  </si>
  <si>
    <t>路面硬化全长600米，宽3.5米，厚0.18米，砌方25方，路基平整600米。</t>
  </si>
  <si>
    <t>均坪镇金屋湾村6.7组</t>
  </si>
  <si>
    <t>每公里31.5万元，以结算为准</t>
  </si>
  <si>
    <t>方便群众170人，其中已脱贫户14户51人</t>
  </si>
  <si>
    <t>均坪镇金屋湾村</t>
  </si>
  <si>
    <t>均坪镇先锋村村级水泥公路维修</t>
  </si>
  <si>
    <t>修补3.5米宽.0.18米厚水泥公路450米，公路砌坎120方。</t>
  </si>
  <si>
    <t>均坪镇先锋村7－12组</t>
  </si>
  <si>
    <t>公路修补600元/立方，砌坎300元/立方</t>
  </si>
  <si>
    <t>方便群众1207人，其中已脱贫户46户169人</t>
  </si>
  <si>
    <t>均坪镇先锋村</t>
  </si>
  <si>
    <t>舒溶溪乡竹坡坳村人畜饮水水源建设</t>
  </si>
  <si>
    <t>1、修建引水山塘，长6米，宽6米，深10米；2、修建蓄水山塘，面积2亩，深5米。</t>
  </si>
  <si>
    <t>竹坡坳村4组</t>
  </si>
  <si>
    <t>解决群众人畜饮水，受益人口210人</t>
  </si>
  <si>
    <t>竹坡坳村</t>
  </si>
  <si>
    <t>舒溶溪乡舒溶溪村防洪堤维修</t>
  </si>
  <si>
    <t>修建防洪堤：长57.5米，底宽2米，顶宽1米，高4.5米；挖掘机清淤50立方。</t>
  </si>
  <si>
    <t>舒溶溪村13组</t>
  </si>
  <si>
    <t>330元／方</t>
  </si>
  <si>
    <t>保护农田60亩，受益人口700人</t>
  </si>
  <si>
    <t>舒溶溪村</t>
  </si>
  <si>
    <t>圣人山村防洪堤建设</t>
  </si>
  <si>
    <t>新建防洪堤长108米，基脚深2米，宽1.5米；上高4.5米，上宽1米，回填方5000方，</t>
  </si>
  <si>
    <t>圣人山村14组</t>
  </si>
  <si>
    <t>保护沿线村民1200余人生命财产安全</t>
  </si>
  <si>
    <t>圣人山村</t>
  </si>
  <si>
    <t>胡家坪村样板河蓄水坝加高</t>
  </si>
  <si>
    <t>蓄水坝加高：1、长43米、宽4.5米、高0.5米；2、长43米、宽3.6米、高1米；护坎长60米、高4米（含基脚深1米、宽1.2米）、上宽0.9米；</t>
  </si>
  <si>
    <t>胡家坪村11组</t>
  </si>
  <si>
    <t>330元/立方米；</t>
  </si>
  <si>
    <t>保护良田30亩，方便200人出行，保障3000人供水安全</t>
  </si>
  <si>
    <t>胡家坪村样公路硬化及维护</t>
  </si>
  <si>
    <t>公路硬化长238米、宽3.5米、厚0.18米；公路维修长35米、宽4米、厚0.18米。</t>
  </si>
  <si>
    <t>胡家坪村4、8组</t>
  </si>
  <si>
    <t>85元/平方米</t>
  </si>
  <si>
    <t>方便500人通行</t>
  </si>
  <si>
    <t>低庄镇吉家冲村公路硬化</t>
  </si>
  <si>
    <t xml:space="preserve">1、长650米，宽3.5米、厚0.18米。2、会车道两个处，涵管盖板两处
</t>
  </si>
  <si>
    <t>吉家冲</t>
  </si>
  <si>
    <t>方便480人出行</t>
  </si>
  <si>
    <t>双井镇洞底湾村公路硬化</t>
  </si>
  <si>
    <t>公路硬化：长620米，均宽4.5米，厚0.2米；整理路基620米</t>
  </si>
  <si>
    <t>双井镇洞底湾村20组</t>
  </si>
  <si>
    <t>48.39元/公里</t>
  </si>
  <si>
    <t>方便1900人安全出行其中已脱贫户32户124人</t>
  </si>
  <si>
    <t>双井镇洞底湾村委会</t>
  </si>
  <si>
    <t>双井镇宝塔村新建防洪堤</t>
  </si>
  <si>
    <t>长120米，高4米，上宽0.8米，下宽1.2米</t>
  </si>
  <si>
    <t>双井镇宝塔村13组</t>
  </si>
  <si>
    <t>333.33元/立方</t>
  </si>
  <si>
    <t>保护400人150亩水田，其中已脱贫户8户25人</t>
  </si>
  <si>
    <t>双井镇堰塘湾村水渠维修加固</t>
  </si>
  <si>
    <t>水渠硬化（单边）：长200米，均宽0.4米，均高1米；底板厚0.12米；清淤泥350米</t>
  </si>
  <si>
    <t>双井镇堰塘湾21、22、24组</t>
  </si>
  <si>
    <t>保护300人280亩水田，其中已脱贫户20户75人</t>
  </si>
  <si>
    <t>双井镇堰塘湾村委会</t>
  </si>
  <si>
    <t>双井镇伍家湾村河堤加固</t>
  </si>
  <si>
    <t>长250米，上宽0.6米，下宽1米，均高3米</t>
  </si>
  <si>
    <t>双井镇伍家湾村3、4组</t>
  </si>
  <si>
    <t>333.33元/立方米</t>
  </si>
  <si>
    <t>保护550人水田220亩其中已脱贫户22户67人</t>
  </si>
  <si>
    <t>双井镇伍家湾村委会</t>
  </si>
  <si>
    <t>双井镇和平村山塘维修</t>
  </si>
  <si>
    <t>山塘维修清淤泥一座</t>
  </si>
  <si>
    <t>双井镇和平村16、23组</t>
  </si>
  <si>
    <t>16万元/座</t>
  </si>
  <si>
    <t>保护800人500亩水田，其中已脱贫户12户50人</t>
  </si>
  <si>
    <t>祖师殿镇青龙溪村防洪堤建设</t>
  </si>
  <si>
    <t>学历屋场旁新建防洪堤260米，高3米，宽0.8米</t>
  </si>
  <si>
    <t>青龙溪5组</t>
  </si>
  <si>
    <t>320.5元/立方米</t>
  </si>
  <si>
    <t>保护农田30亩</t>
  </si>
  <si>
    <t>祖师殿镇青龙溪村村委会</t>
  </si>
  <si>
    <t>祖师殿镇灶溪村水利建设</t>
  </si>
  <si>
    <t>村部后方及8组黄谋旺屋边共1818米渠道建设、40*40</t>
  </si>
  <si>
    <t>灶溪村</t>
  </si>
  <si>
    <t>110元/米</t>
  </si>
  <si>
    <t>灌溉农田365亩左右，受益570户1700人</t>
  </si>
  <si>
    <t>祖师殿镇灶溪村村委会</t>
  </si>
  <si>
    <t>祖师殿镇赤溪村梨家垅公路硬化</t>
  </si>
  <si>
    <t>犁家垅公路硬化长1050米，宽3.5米，厚0.2米。</t>
  </si>
  <si>
    <t>赤溪村</t>
  </si>
  <si>
    <t>333元/米</t>
  </si>
  <si>
    <t>方便全村1228人的出行和农产品运输</t>
  </si>
  <si>
    <t>祖师殿镇赤溪村村委会</t>
  </si>
  <si>
    <t>祖师殿镇清潭村水利建设</t>
  </si>
  <si>
    <t>亭子坎加高整修，坎身：长8米*宽1米*高0.5米；30*30水渠95米；疏通涵洞5.5米</t>
  </si>
  <si>
    <t>清潭村17组</t>
  </si>
  <si>
    <t>灌溉农田21亩左右，受益45户170人</t>
  </si>
  <si>
    <t>祖师殿镇清潭村村委会</t>
  </si>
  <si>
    <t>桥江镇新田村新建公路</t>
  </si>
  <si>
    <t>新修4.5米宽组级公路长1.2公里</t>
  </si>
  <si>
    <t>新田村18组</t>
  </si>
  <si>
    <t>10万元/公里</t>
  </si>
  <si>
    <t>方便群众37户130人生产生活出行，其中已脱贫户15户47人</t>
  </si>
  <si>
    <t>桥江镇新田村委会</t>
  </si>
  <si>
    <t>桥江镇紫荆村组公路硬化</t>
  </si>
  <si>
    <t>硬化3.5米宽公路600米，厚0.18米</t>
  </si>
  <si>
    <t>紫荆村23组</t>
  </si>
  <si>
    <t>33.3万元/公里</t>
  </si>
  <si>
    <t>方便群众57户206人生产生活出行，其中已脱贫户23户96人</t>
  </si>
  <si>
    <t>桥江镇紫荆村委会</t>
  </si>
  <si>
    <t>桥江镇楠竹坑村组公路硬化</t>
  </si>
  <si>
    <t>硬化宽3米，厚0.18米公路700米，其中：13组540米，7组80米，8组80米</t>
  </si>
  <si>
    <t>楠竹坑村7、8、13组</t>
  </si>
  <si>
    <t>方便群众25户86人生产生活出行，其中已脱贫户19户71人</t>
  </si>
  <si>
    <t>桥江镇楠竹坑村委会</t>
  </si>
  <si>
    <t>桥江镇白岩冲村渠道维修</t>
  </si>
  <si>
    <r>
      <rPr>
        <sz val="9"/>
        <color theme="1"/>
        <rFont val="宋体"/>
        <charset val="134"/>
        <scheme val="minor"/>
      </rPr>
      <t>维修80</t>
    </r>
    <r>
      <rPr>
        <sz val="9"/>
        <color theme="1"/>
        <rFont val="SimSun"/>
        <charset val="134"/>
      </rPr>
      <t>㎝</t>
    </r>
    <r>
      <rPr>
        <sz val="9"/>
        <color theme="1"/>
        <rFont val="Arial"/>
        <charset val="134"/>
      </rPr>
      <t>×</t>
    </r>
    <r>
      <rPr>
        <sz val="9"/>
        <color theme="1"/>
        <rFont val="宋体"/>
        <charset val="134"/>
        <scheme val="minor"/>
      </rPr>
      <t>100</t>
    </r>
    <r>
      <rPr>
        <sz val="9"/>
        <color theme="1"/>
        <rFont val="SimSun"/>
        <charset val="134"/>
      </rPr>
      <t>㎝</t>
    </r>
    <r>
      <rPr>
        <sz val="9"/>
        <color theme="1"/>
        <rFont val="宋体"/>
        <charset val="134"/>
        <scheme val="minor"/>
      </rPr>
      <t>水渠长900米，其中：人工拆除两面破旧老渠长900米，三面防渗硬化水渠长900米（墙面厚0.15米，底板厚0.1米）</t>
    </r>
  </si>
  <si>
    <t>白岩冲村22至23组</t>
  </si>
  <si>
    <t>受益农田1600亩，群众680户2200人，其只已脱贫户78户280人</t>
  </si>
  <si>
    <t>桥江镇白岩冲村委会</t>
  </si>
  <si>
    <t>桥江镇独石村组公路硬化</t>
  </si>
  <si>
    <t>独石村2组</t>
  </si>
  <si>
    <t>方便群众339户1239人生产生活出行，其中已脱贫户51户220人</t>
  </si>
  <si>
    <t>桥江镇独石村委会</t>
  </si>
  <si>
    <t>油洋乡东山村拦水坝及河堤硬化建设</t>
  </si>
  <si>
    <t>拦水坝长20米，均高2.5米，均宽3米；河堤硬化长25米，均高2.6米，均宽0.8米。</t>
  </si>
  <si>
    <t>油洋乡东山村长岭片</t>
  </si>
  <si>
    <t>混凝土330元/m³</t>
  </si>
  <si>
    <t>保护灌溉农田210亩，受益农户260户，1100人</t>
  </si>
  <si>
    <t>油洋乡乡人民政府</t>
  </si>
  <si>
    <t>油洋乡东山村</t>
  </si>
  <si>
    <t>油洋乡河底江村15-16组防洪堤建设</t>
  </si>
  <si>
    <t>总长110米，均高3.9米，均宽1米，回填260方</t>
  </si>
  <si>
    <t>油洋乡河底江村15组</t>
  </si>
  <si>
    <t>保护灌溉农田60亩，受益农户120户，450人</t>
  </si>
  <si>
    <t>油洋乡河底江村</t>
  </si>
  <si>
    <t>油洋乡来溪村公路硬化建设</t>
  </si>
  <si>
    <t>总长420米，均宽3.5米，厚0.18米</t>
  </si>
  <si>
    <t>油洋乡来溪村下唐家湾</t>
  </si>
  <si>
    <r>
      <rPr>
        <sz val="9"/>
        <color theme="1"/>
        <rFont val="宋体"/>
        <charset val="134"/>
        <scheme val="minor"/>
      </rPr>
      <t>95元/</t>
    </r>
    <r>
      <rPr>
        <sz val="9"/>
        <color theme="1"/>
        <rFont val="SimSun"/>
        <charset val="134"/>
      </rPr>
      <t>㎡</t>
    </r>
  </si>
  <si>
    <t>确保农民出行安全，受益农户18户，69人</t>
  </si>
  <si>
    <t>油洋乡来溪村</t>
  </si>
  <si>
    <t>刘当仁屋下砼护坎50*1*3，漆树坪公路改建1公里扩宽1.5米硬化1米</t>
  </si>
  <si>
    <t>漆树坪、刘当仁屋下</t>
  </si>
  <si>
    <t>砼挡墙330元/方，扩宽硬化14万、公里</t>
  </si>
  <si>
    <t>保障行车安全方便群众出行，受益群众68户205人</t>
  </si>
  <si>
    <t>三江镇两江村</t>
  </si>
  <si>
    <t>三江镇双坪村水利建设</t>
  </si>
  <si>
    <t>一组老村部边河堤180*0.8*1.6，四组玉头冲水渠1200*0.2*0.2</t>
  </si>
  <si>
    <t>双坪村一组、四组</t>
  </si>
  <si>
    <t>挡墙320元/方、水渠120元米</t>
  </si>
  <si>
    <t>保护农田，增加灌溉面积30亩，受益群众25户，75人。</t>
  </si>
  <si>
    <t>三江镇双坪村</t>
  </si>
  <si>
    <t>三江镇石牛寨村公路挡墙</t>
  </si>
  <si>
    <t>公路挡墙一、4*25*26，二、110*2.5*5.5</t>
  </si>
  <si>
    <t>石牛寨村部下</t>
  </si>
  <si>
    <t>保障全村504户1679人安全出行</t>
  </si>
  <si>
    <t>三江镇金龙村公路挡墙</t>
  </si>
  <si>
    <t>挡墙长210*宽1*高2.5，涵洞5米长0.8直径</t>
  </si>
  <si>
    <t>金龙村1、5、6组</t>
  </si>
  <si>
    <t>解决95户已脱贫户413人生产出行</t>
  </si>
  <si>
    <t>三江镇金龙村</t>
  </si>
  <si>
    <t>三江镇公鸡村公路挡墙</t>
  </si>
  <si>
    <t xml:space="preserve"> 公路护坎潭树派，长10米，宽1.5米，高6米。六组烂湾护坎长45米，宽1.5米，高3米。路面维修！公鸡村五组至凤凰园长度3公里</t>
  </si>
  <si>
    <t>5组--8组</t>
  </si>
  <si>
    <t>方便群众出，受益群众120户，356人</t>
  </si>
  <si>
    <t>三江镇公鸡村</t>
  </si>
  <si>
    <t>水东镇绿化社区便道改造</t>
  </si>
  <si>
    <t>便道改造4200平方</t>
  </si>
  <si>
    <t>绿化社区19.20.21.24.25.29</t>
  </si>
  <si>
    <t>以财政评审结果为准</t>
  </si>
  <si>
    <t>方便群众通行</t>
  </si>
  <si>
    <t>绿化社区居委会</t>
  </si>
  <si>
    <t>水东镇银湖村小微水体治理项目</t>
  </si>
  <si>
    <t>水塘加固及溢洪道建设，浆砌石300方，土石方开挖500方，回填140方，清淤800方</t>
  </si>
  <si>
    <t>银湖村9、10、、15组</t>
  </si>
  <si>
    <t>档土墙330元/方、清淤60元/方</t>
  </si>
  <si>
    <t>改善人居环境</t>
  </si>
  <si>
    <t>银湖村委会</t>
  </si>
  <si>
    <t>水东镇白竹坪村道路建设</t>
  </si>
  <si>
    <t>护坎4处，约650方，部分公路、溪流塌方清理</t>
  </si>
  <si>
    <t>白竹坪村1、4</t>
  </si>
  <si>
    <t>改善交通，确保全村人安全出行</t>
  </si>
  <si>
    <t>白竹坪村委会</t>
  </si>
  <si>
    <t>淘金坪乡乡门村公路维修</t>
  </si>
  <si>
    <t>一、25组：公路维修长18米，宽1.5米，高3米。二、26组：公路维修（1）长65米，宽0.8米，高1.5米；（2）长70米，宽0.8米，高1.5米。三、37组：公路维修长10米，宽1.5米，高2.8米。四、清淤5处共计154立方。</t>
  </si>
  <si>
    <t>乡门村25、26、37组</t>
  </si>
  <si>
    <t>清淤52元/立方，公路维修322元/立方</t>
  </si>
  <si>
    <t>方便25、26、37组群众出行</t>
  </si>
  <si>
    <t>乡门村村委会</t>
  </si>
  <si>
    <t>淘金坪乡令溪塘新建公路</t>
  </si>
  <si>
    <t>新建公路长2000米，宽4.5米。</t>
  </si>
  <si>
    <t>令溪塘16、17组</t>
  </si>
  <si>
    <t>6万/公里</t>
  </si>
  <si>
    <t>方便16、17组群众出行</t>
  </si>
  <si>
    <t>令溪塘村委会</t>
  </si>
  <si>
    <t>统溪河镇龙岩村水毁公路恢复</t>
  </si>
  <si>
    <t>涵洞长10米、宽3米、高4米、盖板厚0.35米加钢筋，路面硬化长21.8米、宽4.5米、厚0.18米，护坎挡墙长35米、均高2.8米、均宽0.8米、填方680方，公路路面清理共30处5200余方。</t>
  </si>
  <si>
    <t>龙岩村6、7、8、9、10、11、12、13、14、15、16、17、18组</t>
  </si>
  <si>
    <t>330元／立方米、8元／立方米(清淤）</t>
  </si>
  <si>
    <t>解决300户820人口出行</t>
  </si>
  <si>
    <t>龙岩村
村委会</t>
  </si>
  <si>
    <t>小横垅乡罗子山村道路水毁工程</t>
  </si>
  <si>
    <t>1.长20米*宽1.5米*高5米=150立方米  2.长18米*宽2米*高8米=288立方米           3.混凝土加固</t>
  </si>
  <si>
    <t>罗子山村16组大坳上</t>
  </si>
  <si>
    <t>228.31元/立方米</t>
  </si>
  <si>
    <t>受益群众127户480人</t>
  </si>
  <si>
    <t>小横垅乡罗子山村委会</t>
  </si>
  <si>
    <t>小横垅乡月溪村复修工程</t>
  </si>
  <si>
    <t>1、小横垅乡月溪村团结水库水渠复修项目，宽30CM，高30CM，总长1110米   
2、月溪1一2组水毁公路复修7处</t>
  </si>
  <si>
    <t>月溪村9组，1-2组</t>
  </si>
  <si>
    <t>108.10元/米</t>
  </si>
  <si>
    <t>可解决120多亩粮田抛荒问题</t>
  </si>
  <si>
    <t>小横垅乡月溪村委会</t>
  </si>
  <si>
    <t>小横垅乡罗子山村渠道建设工程</t>
  </si>
  <si>
    <t xml:space="preserve">1.罗子山村三组水渠长1000米，规格①大新田长600米*宽0.25米*高0.25米.②.农科队田长400米*宽0.2米*高0.2米.拦河坝2座.2.桃子坪水渠规格长100米*宽1米*高0.5米，排水涵洞1座。 </t>
  </si>
  <si>
    <t>小横垅乡罗子山村</t>
  </si>
  <si>
    <t>113.63元/米</t>
  </si>
  <si>
    <t>受益群众521户2000人</t>
  </si>
  <si>
    <t>1.三组渠道硬化地名；烂岩湾-学堂岭、下细屋场，规格长800米*宽0.25米*高0.25米</t>
  </si>
  <si>
    <t>罗子山村3组烂岩湾至学堂岭，下细屋场</t>
  </si>
  <si>
    <t>受益群众121户380人</t>
  </si>
  <si>
    <t>北斗溪镇回春村滚水坝建设及桥梁维修</t>
  </si>
  <si>
    <t>滚水坝长32米、高2.5米、下底3米、结顶1米，维修桥梁一座</t>
  </si>
  <si>
    <t>回春村11组</t>
  </si>
  <si>
    <t>钢筋混凝土500元/立方米</t>
  </si>
  <si>
    <t>增加村集体收入，农户增收，方便群众出行</t>
  </si>
  <si>
    <t>回春村村委会</t>
  </si>
  <si>
    <t>北斗溪镇前进村公路维修</t>
  </si>
  <si>
    <t>维修公路1000米,砌护坎4处</t>
  </si>
  <si>
    <t>前进村8-19组</t>
  </si>
  <si>
    <t>方便8-19组群众出行</t>
  </si>
  <si>
    <t>前进村委会</t>
  </si>
  <si>
    <t>两丫坪镇黄金村水毁公路恢复</t>
  </si>
  <si>
    <t>新建挡土墙540方，路面平整硬化标准长50米，宽4.5米，厚度20公分。</t>
  </si>
  <si>
    <t>黄金村4组</t>
  </si>
  <si>
    <t>保障交通安全，解决群众出行问题</t>
  </si>
  <si>
    <t>两丫坪镇黄金村委会</t>
  </si>
  <si>
    <t>两丫坪镇当家村公路灾后恢复</t>
  </si>
  <si>
    <t>新建公路挡土墙420方，路面平整硬化标准长20米，宽4.5米，厚度18公分，公路维修3公里</t>
  </si>
  <si>
    <t>当家家9-13组</t>
  </si>
  <si>
    <t>两丫坪镇当家村委会</t>
  </si>
  <si>
    <t>两丫坪镇两丫坪社区新建拦水坝</t>
  </si>
  <si>
    <t>新建钢混结构拦水坝一座</t>
  </si>
  <si>
    <t>两丫坪社区4组</t>
  </si>
  <si>
    <t>9万元/座</t>
  </si>
  <si>
    <t>缓解洪水侵害，达到防洪泄洪的目标</t>
  </si>
  <si>
    <t>中都村洞水渠渠道硬化</t>
  </si>
  <si>
    <t>洞水渠渠道硬化600米，砌坎3处</t>
  </si>
  <si>
    <t>中都村7.8.9组</t>
  </si>
  <si>
    <t>100/米</t>
  </si>
  <si>
    <t xml:space="preserve">解决7.8.9组农田灌溉50亩，受益118户，468人
</t>
  </si>
  <si>
    <t xml:space="preserve">中都乡人民政府
</t>
  </si>
  <si>
    <t xml:space="preserve">中都村村委会
</t>
  </si>
  <si>
    <t>中都乡上尚村公路硬化</t>
  </si>
  <si>
    <t>3.4.5.6.7组公路硬化，长350米，宽3.5米，8.9组公路改建900米</t>
  </si>
  <si>
    <t>上尚村3.4.5.6.7.8.9组</t>
  </si>
  <si>
    <t xml:space="preserve">34万/公里
</t>
  </si>
  <si>
    <t>解决210户、480人出行问题</t>
  </si>
  <si>
    <t>上尚村委会</t>
  </si>
  <si>
    <t>沿溪乡青坡村防洪提建设</t>
  </si>
  <si>
    <t>新建防洪提250米，宽1米，高4米</t>
  </si>
  <si>
    <t>青坡村2组</t>
  </si>
  <si>
    <t>800元/米</t>
  </si>
  <si>
    <t>保护农田5亩，房屋6栋，受益农户120人。</t>
  </si>
  <si>
    <t>青坡村委会</t>
  </si>
  <si>
    <t>沿溪乡荆竹山村公路维修</t>
  </si>
  <si>
    <t>维修公路路面长32米，宽,砌护坎3处</t>
  </si>
  <si>
    <t>荆竹山村田坳上</t>
  </si>
  <si>
    <t>方便全荆竹山村312户951人出行</t>
  </si>
  <si>
    <t>荆竹山村委会</t>
  </si>
  <si>
    <t>黄茅园镇金中村公路硬化</t>
  </si>
  <si>
    <t>公路硬化长640米、宽3.5米、厚0.18米。</t>
  </si>
  <si>
    <t>金中村圭形、桃树湾</t>
  </si>
  <si>
    <t>每公里32万元，以结算为准</t>
  </si>
  <si>
    <t>方便群众1500人，其中受益已脱贫户10户48人</t>
  </si>
  <si>
    <t>黄茅园镇金中村</t>
  </si>
  <si>
    <t>黄茅园镇油麻村公路加宽及硬化项目</t>
  </si>
  <si>
    <t>公路加宽硬化长700米，其中砌土方平均宽1.5米、高1.5米，硬化宽1米、厚0.18米。</t>
  </si>
  <si>
    <t>油麻村19组至22组</t>
  </si>
  <si>
    <t>每公里15万元，以结算为准</t>
  </si>
  <si>
    <t>方便群众900人，其中受益已脱贫户20户58人</t>
  </si>
  <si>
    <t>黄茅园镇油麻村</t>
  </si>
  <si>
    <t>黄茅园镇油麻村新建公路项目</t>
  </si>
  <si>
    <t>新建公路铺砂长1500米、宽5米、厚20公分。</t>
  </si>
  <si>
    <t>油麻村16组、17组</t>
  </si>
  <si>
    <t>每公里6.8万元，以结算为准</t>
  </si>
  <si>
    <t>方便群众300人，其中受益已脱贫户9户18人</t>
  </si>
  <si>
    <t>葛竹坪镇里木墩村步里公路维修</t>
  </si>
  <si>
    <t xml:space="preserve">1：新建涵洞5座，          2：公路挡土墙：（1）长12米，宽1.6米，高6米。外排水沟，长16米，高1.5米，宽1米。排水沟基础，长8米，宽3.4米，厚0.5米。内排水沟，长24米，高2.5米，宽1.2米.（2）长8米，高4米，宽1.4米。外排水沟，长6米，高2.2米，宽1.2米。内排水沟，长6米，高2米，宽1.2米。（3）长8米，高3米，宽1.2米。内排水沟，长4米，高2米，宽1.2米。                                   3：路基平整： 3公里（包括水沟）。                 </t>
  </si>
  <si>
    <t>田垅组至云坪组</t>
  </si>
  <si>
    <t>以最终评审结算为准</t>
  </si>
  <si>
    <t>里木墩村委会</t>
  </si>
  <si>
    <t>葛竹坪镇天星村防洪堤建设</t>
  </si>
  <si>
    <t>修建防洪堤长220米，高4.5米，均宽1.2米</t>
  </si>
  <si>
    <t>刘家组</t>
  </si>
  <si>
    <t>300元/立方</t>
  </si>
  <si>
    <t>方便群众出行 ，保护农田40亩</t>
  </si>
  <si>
    <t>葛竹坪镇天星村</t>
  </si>
  <si>
    <t>葛竹坪镇步家垅村防洪堤建设</t>
  </si>
  <si>
    <t>新修防洪堤240米，高4米，均宽1.2米</t>
  </si>
  <si>
    <t>桐油湾组</t>
  </si>
  <si>
    <t>方便群众出行并保护农田80亩</t>
  </si>
  <si>
    <t>步家垅村委会</t>
  </si>
  <si>
    <t>葛竹坪镇新桥村水毁公路修复</t>
  </si>
  <si>
    <t>挡土墙长80米，均高6.5米，均宽1.8米</t>
  </si>
  <si>
    <t>店上组</t>
  </si>
  <si>
    <t>320元/立方</t>
  </si>
  <si>
    <t>解决群众出行难</t>
  </si>
  <si>
    <t>新桥村委会</t>
  </si>
  <si>
    <t>葛竹坪镇横路村公路维修及硬化</t>
  </si>
  <si>
    <t>维修及硬化村主干道及村组公路8处</t>
  </si>
  <si>
    <t>横路村主干道及村组公路</t>
  </si>
  <si>
    <t>方便群众出行</t>
  </si>
  <si>
    <t>横路村委会</t>
  </si>
  <si>
    <t>龙潭镇红岩村公路挡土墙工程</t>
  </si>
  <si>
    <t>公路砌挡土墙标准长179米，宽度1米，高度3.2米。二次运输</t>
  </si>
  <si>
    <t>龙潭镇红岩村</t>
  </si>
  <si>
    <t>330元/m³</t>
  </si>
  <si>
    <t>1502人受益</t>
  </si>
  <si>
    <t>龙潭镇红岩村委会</t>
  </si>
  <si>
    <t>龙潭镇莲河村10组防洪堤建设</t>
  </si>
  <si>
    <t>彻石块河堤225米，宽1米，高3米。</t>
  </si>
  <si>
    <t>龙潭镇莲河村</t>
  </si>
  <si>
    <t>2357人受益</t>
  </si>
  <si>
    <t>龙潭镇莲河村委会</t>
  </si>
  <si>
    <t>龙潭镇报木村公路维修</t>
  </si>
  <si>
    <t>1、挡土墙修复总长度102米，高4米，宽1.2米；
2、路面硬化190米，2.5米宽.0.2米高；
3、修建公路边水渠长140米.0.3米高.0.3米宽，二次运输</t>
  </si>
  <si>
    <r>
      <rPr>
        <sz val="9"/>
        <color theme="1"/>
        <rFont val="宋体"/>
        <charset val="134"/>
      </rPr>
      <t>330元/m³
100元/</t>
    </r>
    <r>
      <rPr>
        <sz val="9"/>
        <color theme="1"/>
        <rFont val="SimSun"/>
        <charset val="134"/>
      </rPr>
      <t>㎡</t>
    </r>
    <r>
      <rPr>
        <sz val="9"/>
        <color theme="1"/>
        <rFont val="宋体"/>
        <charset val="134"/>
      </rPr>
      <t xml:space="preserve">
100元/m</t>
    </r>
  </si>
  <si>
    <t>1255人受益</t>
  </si>
  <si>
    <t>龙潭镇芙蓉村新修水渠</t>
  </si>
  <si>
    <t>1.长800米、宽0.5米、壁高1米、壁厚0.3米、底厚0.1米。2.水渠挡土墙长18米、高3米、底宽3米、顶宽1米、水渠长18米、宽0.3米、壁高0.3米、壁厚0.2米、底厚0.1米。二次运输。</t>
  </si>
  <si>
    <t>龙潭镇芙蓉村</t>
  </si>
  <si>
    <t>2601人受益</t>
  </si>
  <si>
    <t>龙潭镇芙蓉村委员会</t>
  </si>
  <si>
    <t>龙庄湾乡龙庄湾村金坪组公路硬化</t>
  </si>
  <si>
    <t>路面硬化全长700米，路面宽3.5米，厚18CM</t>
  </si>
  <si>
    <t>龙庄湾乡龙庄湾村金坪组</t>
  </si>
  <si>
    <t>方便群众187人，其中受益已脱贫户6户23人</t>
  </si>
  <si>
    <t>龙庄湾乡龙庄湾村</t>
  </si>
  <si>
    <t>小型公共基础设施以奖代补</t>
  </si>
  <si>
    <t>小型公共基础设施</t>
  </si>
  <si>
    <t>按评审价80%奖补</t>
  </si>
  <si>
    <t>方便群众12187人，其中受益已脱贫户596户2823人</t>
  </si>
  <si>
    <t>各乡镇人民政府</t>
  </si>
  <si>
    <t>各村委会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</si>
</sst>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0_ "/>
    <numFmt numFmtId="179" formatCode="yyyy&quot;年&quot;m&quot;月&quot;;@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vertAlign val="superscript"/>
      <sz val="9"/>
      <color theme="1"/>
      <name val="宋体"/>
      <charset val="134"/>
    </font>
    <font>
      <sz val="9"/>
      <color theme="1"/>
      <name val="SimSun"/>
      <charset val="134"/>
    </font>
    <font>
      <sz val="9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0" fillId="0" borderId="0" applyBorder="0">
      <alignment vertical="center"/>
    </xf>
    <xf numFmtId="0" fontId="22" fillId="25" borderId="7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2" fillId="0" borderId="0">
      <protection locked="0"/>
    </xf>
    <xf numFmtId="0" fontId="11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2" borderId="2" xfId="67" applyFont="1" applyFill="1" applyBorder="1" applyAlignment="1">
      <alignment horizontal="center" vertical="center" wrapText="1"/>
    </xf>
    <xf numFmtId="0" fontId="1" fillId="2" borderId="2" xfId="67" applyNumberFormat="1" applyFont="1" applyFill="1" applyBorder="1" applyAlignment="1">
      <alignment horizontal="center" vertical="center" wrapText="1"/>
    </xf>
    <xf numFmtId="178" fontId="1" fillId="2" borderId="2" xfId="67" applyNumberFormat="1" applyFont="1" applyFill="1" applyBorder="1" applyAlignment="1">
      <alignment horizontal="center" vertical="center" wrapText="1"/>
    </xf>
    <xf numFmtId="0" fontId="5" fillId="2" borderId="2" xfId="67" applyNumberFormat="1" applyFont="1" applyFill="1" applyBorder="1" applyAlignment="1">
      <alignment horizontal="center" vertical="center" wrapText="1"/>
    </xf>
    <xf numFmtId="176" fontId="1" fillId="2" borderId="2" xfId="67" applyNumberFormat="1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center" vertical="center" wrapText="1"/>
    </xf>
    <xf numFmtId="0" fontId="6" fillId="2" borderId="2" xfId="61" applyNumberFormat="1" applyFont="1" applyFill="1" applyBorder="1" applyAlignment="1">
      <alignment horizontal="center" vertical="center" wrapText="1"/>
    </xf>
    <xf numFmtId="0" fontId="5" fillId="2" borderId="2" xfId="61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2" borderId="2" xfId="67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 wrapText="1"/>
    </xf>
    <xf numFmtId="177" fontId="5" fillId="2" borderId="2" xfId="53" applyNumberFormat="1" applyFont="1" applyFill="1" applyBorder="1" applyAlignment="1">
      <alignment horizontal="center" vertical="center" wrapText="1"/>
    </xf>
    <xf numFmtId="0" fontId="5" fillId="3" borderId="2" xfId="67" applyFont="1" applyFill="1" applyBorder="1" applyAlignment="1">
      <alignment horizontal="center" vertical="center" wrapText="1"/>
    </xf>
    <xf numFmtId="176" fontId="5" fillId="3" borderId="2" xfId="67" applyNumberFormat="1" applyFont="1" applyFill="1" applyBorder="1" applyAlignment="1">
      <alignment horizontal="center" vertical="center" wrapText="1"/>
    </xf>
    <xf numFmtId="0" fontId="5" fillId="3" borderId="2" xfId="67" applyFont="1" applyFill="1" applyBorder="1" applyAlignment="1">
      <alignment vertical="center" wrapText="1"/>
    </xf>
    <xf numFmtId="0" fontId="5" fillId="0" borderId="2" xfId="67" applyFont="1" applyFill="1" applyBorder="1" applyAlignment="1">
      <alignment horizontal="center" vertical="center" wrapText="1"/>
    </xf>
    <xf numFmtId="178" fontId="5" fillId="3" borderId="2" xfId="67" applyNumberFormat="1" applyFont="1" applyFill="1" applyBorder="1" applyAlignment="1">
      <alignment horizontal="center" vertical="center" wrapText="1"/>
    </xf>
    <xf numFmtId="176" fontId="5" fillId="3" borderId="2" xfId="67" applyNumberFormat="1" applyFont="1" applyFill="1" applyBorder="1" applyAlignment="1">
      <alignment vertical="center" wrapText="1"/>
    </xf>
    <xf numFmtId="0" fontId="6" fillId="3" borderId="2" xfId="67" applyFont="1" applyFill="1" applyBorder="1" applyAlignment="1">
      <alignment horizontal="center" vertical="center" wrapText="1"/>
    </xf>
    <xf numFmtId="176" fontId="6" fillId="3" borderId="2" xfId="67" applyNumberFormat="1" applyFont="1" applyFill="1" applyBorder="1" applyAlignment="1">
      <alignment horizontal="center" vertical="center" wrapText="1"/>
    </xf>
    <xf numFmtId="176" fontId="6" fillId="3" borderId="2" xfId="67" applyNumberFormat="1" applyFont="1" applyFill="1" applyBorder="1" applyAlignment="1">
      <alignment vertical="center" wrapText="1"/>
    </xf>
    <xf numFmtId="0" fontId="6" fillId="0" borderId="2" xfId="67" applyFont="1" applyFill="1" applyBorder="1" applyAlignment="1">
      <alignment horizontal="center" vertical="center" wrapText="1"/>
    </xf>
    <xf numFmtId="178" fontId="6" fillId="3" borderId="2" xfId="67" applyNumberFormat="1" applyFont="1" applyFill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 wrapText="1"/>
    </xf>
    <xf numFmtId="0" fontId="5" fillId="0" borderId="2" xfId="67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2" xfId="67" applyFont="1" applyFill="1" applyBorder="1" applyAlignment="1">
      <alignment horizontal="center" vertical="center" wrapText="1"/>
    </xf>
    <xf numFmtId="0" fontId="6" fillId="2" borderId="2" xfId="67" applyFont="1" applyFill="1" applyBorder="1" applyAlignment="1">
      <alignment horizontal="center" vertical="center" shrinkToFit="1"/>
    </xf>
    <xf numFmtId="0" fontId="1" fillId="0" borderId="2" xfId="68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9" fontId="5" fillId="3" borderId="2" xfId="51" applyNumberFormat="1" applyFont="1" applyFill="1" applyBorder="1" applyAlignment="1">
      <alignment horizontal="center" vertical="center" wrapText="1"/>
    </xf>
    <xf numFmtId="179" fontId="5" fillId="3" borderId="2" xfId="54" applyNumberFormat="1" applyFont="1" applyFill="1" applyBorder="1" applyAlignment="1" applyProtection="1">
      <alignment horizontal="center" vertical="center" wrapText="1"/>
    </xf>
    <xf numFmtId="0" fontId="5" fillId="3" borderId="2" xfId="51" applyFont="1" applyFill="1" applyBorder="1" applyAlignment="1">
      <alignment horizontal="center" vertical="center" wrapText="1"/>
    </xf>
    <xf numFmtId="179" fontId="6" fillId="3" borderId="2" xfId="51" applyNumberFormat="1" applyFont="1" applyFill="1" applyBorder="1" applyAlignment="1">
      <alignment horizontal="center" vertical="center" wrapText="1"/>
    </xf>
    <xf numFmtId="179" fontId="6" fillId="3" borderId="2" xfId="54" applyNumberFormat="1" applyFont="1" applyFill="1" applyBorder="1" applyAlignment="1" applyProtection="1">
      <alignment horizontal="center" vertical="center" wrapText="1"/>
    </xf>
    <xf numFmtId="0" fontId="6" fillId="3" borderId="2" xfId="51" applyFont="1" applyFill="1" applyBorder="1" applyAlignment="1">
      <alignment horizontal="center" vertical="center" wrapText="1"/>
    </xf>
    <xf numFmtId="0" fontId="6" fillId="0" borderId="2" xfId="67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2" xfId="67" applyFont="1" applyBorder="1" applyAlignment="1">
      <alignment vertical="center" wrapText="1"/>
    </xf>
    <xf numFmtId="0" fontId="5" fillId="0" borderId="2" xfId="6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179" fontId="6" fillId="2" borderId="2" xfId="67" applyNumberFormat="1" applyFont="1" applyFill="1" applyBorder="1" applyAlignment="1">
      <alignment horizontal="center" vertical="center" wrapText="1"/>
    </xf>
    <xf numFmtId="57" fontId="6" fillId="2" borderId="2" xfId="67" applyNumberFormat="1" applyFont="1" applyFill="1" applyBorder="1" applyAlignment="1">
      <alignment horizontal="center" vertical="center" shrinkToFit="1"/>
    </xf>
    <xf numFmtId="57" fontId="5" fillId="0" borderId="2" xfId="67" applyNumberFormat="1" applyFont="1" applyFill="1" applyBorder="1" applyAlignment="1">
      <alignment horizontal="center" vertical="center" wrapText="1"/>
    </xf>
    <xf numFmtId="0" fontId="5" fillId="0" borderId="2" xfId="67" applyNumberFormat="1" applyFont="1" applyFill="1" applyBorder="1" applyAlignment="1">
      <alignment horizontal="center" vertical="center" wrapText="1"/>
    </xf>
    <xf numFmtId="177" fontId="2" fillId="2" borderId="2" xfId="67" applyNumberFormat="1" applyFont="1" applyFill="1" applyBorder="1" applyAlignment="1">
      <alignment horizontal="center" vertical="center" wrapText="1"/>
    </xf>
    <xf numFmtId="176" fontId="2" fillId="2" borderId="2" xfId="67" applyNumberFormat="1" applyFont="1" applyFill="1" applyBorder="1" applyAlignment="1">
      <alignment horizontal="center" vertical="center" wrapText="1"/>
    </xf>
    <xf numFmtId="0" fontId="2" fillId="2" borderId="2" xfId="67" applyNumberFormat="1" applyFont="1" applyFill="1" applyBorder="1" applyAlignment="1">
      <alignment horizontal="center" vertical="center" wrapText="1"/>
    </xf>
    <xf numFmtId="0" fontId="5" fillId="0" borderId="2" xfId="67" applyFont="1" applyBorder="1" applyAlignment="1">
      <alignment horizontal="justify" vertical="center" wrapText="1"/>
    </xf>
    <xf numFmtId="0" fontId="6" fillId="0" borderId="2" xfId="67" applyFont="1" applyBorder="1" applyAlignment="1">
      <alignment horizontal="left" vertical="center" wrapText="1"/>
    </xf>
    <xf numFmtId="0" fontId="2" fillId="2" borderId="2" xfId="67" applyNumberFormat="1" applyFont="1" applyFill="1" applyBorder="1" applyAlignment="1">
      <alignment horizontal="center" vertical="center"/>
    </xf>
    <xf numFmtId="177" fontId="5" fillId="0" borderId="2" xfId="53" applyNumberFormat="1" applyFont="1" applyFill="1" applyBorder="1" applyAlignment="1">
      <alignment horizontal="center" vertical="center" wrapText="1"/>
    </xf>
    <xf numFmtId="176" fontId="5" fillId="0" borderId="2" xfId="53" applyNumberFormat="1" applyFont="1" applyFill="1" applyBorder="1" applyAlignment="1">
      <alignment horizontal="center" vertical="center" wrapText="1"/>
    </xf>
    <xf numFmtId="178" fontId="5" fillId="0" borderId="2" xfId="6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177" fontId="1" fillId="0" borderId="2" xfId="53" applyNumberFormat="1" applyFont="1" applyFill="1" applyBorder="1" applyAlignment="1">
      <alignment horizontal="center" vertical="center" wrapText="1"/>
    </xf>
    <xf numFmtId="176" fontId="1" fillId="0" borderId="2" xfId="53" applyNumberFormat="1" applyFont="1" applyFill="1" applyBorder="1" applyAlignment="1">
      <alignment horizontal="center" vertical="center" wrapText="1"/>
    </xf>
    <xf numFmtId="178" fontId="1" fillId="0" borderId="2" xfId="53" applyNumberFormat="1" applyFont="1" applyFill="1" applyBorder="1" applyAlignment="1">
      <alignment horizontal="center" vertical="center" wrapText="1"/>
    </xf>
    <xf numFmtId="176" fontId="1" fillId="0" borderId="2" xfId="53" applyNumberFormat="1" applyFont="1" applyFill="1" applyBorder="1" applyAlignment="1">
      <alignment horizontal="justify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6" fontId="5" fillId="2" borderId="2" xfId="53" applyNumberFormat="1" applyFont="1" applyFill="1" applyBorder="1" applyAlignment="1">
      <alignment horizontal="center" vertical="center" wrapText="1"/>
    </xf>
    <xf numFmtId="0" fontId="5" fillId="2" borderId="2" xfId="61" applyFont="1" applyFill="1" applyBorder="1" applyAlignment="1">
      <alignment horizontal="center" vertical="center" wrapText="1"/>
    </xf>
    <xf numFmtId="178" fontId="5" fillId="2" borderId="2" xfId="61" applyNumberFormat="1" applyFont="1" applyFill="1" applyBorder="1" applyAlignment="1">
      <alignment horizontal="center" vertical="center" wrapText="1"/>
    </xf>
    <xf numFmtId="179" fontId="2" fillId="2" borderId="2" xfId="67" applyNumberFormat="1" applyFont="1" applyFill="1" applyBorder="1" applyAlignment="1">
      <alignment horizontal="center" vertical="center" wrapText="1"/>
    </xf>
    <xf numFmtId="0" fontId="6" fillId="0" borderId="2" xfId="67" applyFont="1" applyBorder="1" applyAlignment="1">
      <alignment vertical="center" wrapText="1"/>
    </xf>
    <xf numFmtId="0" fontId="2" fillId="2" borderId="2" xfId="67" applyFont="1" applyFill="1" applyBorder="1" applyAlignment="1">
      <alignment horizontal="center" vertical="center"/>
    </xf>
    <xf numFmtId="0" fontId="1" fillId="0" borderId="2" xfId="67" applyFont="1" applyBorder="1" applyAlignment="1">
      <alignment horizontal="center" vertical="center" wrapText="1"/>
    </xf>
    <xf numFmtId="177" fontId="6" fillId="0" borderId="2" xfId="53" applyNumberFormat="1" applyFont="1" applyFill="1" applyBorder="1" applyAlignment="1">
      <alignment horizontal="center" vertical="center" wrapText="1"/>
    </xf>
    <xf numFmtId="177" fontId="6" fillId="2" borderId="2" xfId="53" applyNumberFormat="1" applyFont="1" applyFill="1" applyBorder="1" applyAlignment="1">
      <alignment horizontal="center" vertical="center" wrapText="1"/>
    </xf>
    <xf numFmtId="176" fontId="6" fillId="2" borderId="2" xfId="53" applyNumberFormat="1" applyFont="1" applyFill="1" applyBorder="1" applyAlignment="1">
      <alignment horizontal="center" vertical="center" wrapText="1"/>
    </xf>
    <xf numFmtId="178" fontId="6" fillId="2" borderId="2" xfId="61" applyNumberFormat="1" applyFont="1" applyFill="1" applyBorder="1" applyAlignment="1">
      <alignment horizontal="center" vertical="center" wrapText="1"/>
    </xf>
    <xf numFmtId="0" fontId="7" fillId="0" borderId="2" xfId="67" applyFont="1" applyBorder="1" applyAlignment="1">
      <alignment horizontal="center" vertical="center" wrapText="1"/>
    </xf>
    <xf numFmtId="0" fontId="7" fillId="0" borderId="2" xfId="67" applyFont="1" applyBorder="1" applyAlignment="1">
      <alignment horizontal="justify" vertical="center" wrapText="1"/>
    </xf>
    <xf numFmtId="178" fontId="7" fillId="0" borderId="2" xfId="67" applyNumberFormat="1" applyFont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0" fontId="7" fillId="0" borderId="2" xfId="67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5" fillId="2" borderId="2" xfId="63" applyFont="1" applyFill="1" applyBorder="1" applyAlignment="1">
      <alignment horizontal="center" vertical="center" wrapText="1"/>
    </xf>
    <xf numFmtId="0" fontId="5" fillId="2" borderId="2" xfId="63" applyNumberFormat="1" applyFont="1" applyFill="1" applyBorder="1" applyAlignment="1">
      <alignment horizontal="center" vertical="center" wrapText="1"/>
    </xf>
    <xf numFmtId="177" fontId="5" fillId="2" borderId="2" xfId="63" applyNumberFormat="1" applyFont="1" applyFill="1" applyBorder="1" applyAlignment="1">
      <alignment horizontal="center" vertical="center" shrinkToFit="1"/>
    </xf>
    <xf numFmtId="0" fontId="5" fillId="0" borderId="2" xfId="48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48" applyNumberFormat="1" applyFont="1" applyFill="1" applyBorder="1" applyAlignment="1">
      <alignment horizontal="center" vertical="center" shrinkToFit="1"/>
    </xf>
    <xf numFmtId="177" fontId="5" fillId="4" borderId="2" xfId="55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2" xfId="6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53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61" applyNumberFormat="1" applyFont="1" applyFill="1" applyBorder="1" applyAlignment="1">
      <alignment horizontal="center" vertical="center" wrapText="1"/>
    </xf>
    <xf numFmtId="0" fontId="5" fillId="2" borderId="2" xfId="66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177" fontId="5" fillId="4" borderId="2" xfId="0" applyNumberFormat="1" applyFont="1" applyFill="1" applyBorder="1" applyAlignment="1" applyProtection="1">
      <alignment horizontal="center" vertical="center" wrapText="1"/>
    </xf>
    <xf numFmtId="0" fontId="8" fillId="2" borderId="2" xfId="67" applyFont="1" applyFill="1" applyBorder="1" applyAlignment="1">
      <alignment horizontal="center" vertical="center" wrapText="1"/>
    </xf>
    <xf numFmtId="14" fontId="8" fillId="2" borderId="2" xfId="67" applyNumberFormat="1" applyFont="1" applyFill="1" applyBorder="1" applyAlignment="1">
      <alignment horizontal="center" vertical="center"/>
    </xf>
    <xf numFmtId="0" fontId="1" fillId="0" borderId="2" xfId="67" applyFont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5" fillId="2" borderId="2" xfId="51" applyFont="1" applyFill="1" applyBorder="1" applyAlignment="1">
      <alignment horizontal="center" vertical="center" wrapText="1"/>
    </xf>
    <xf numFmtId="0" fontId="1" fillId="2" borderId="2" xfId="64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2" xfId="48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5" fillId="2" borderId="2" xfId="61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58" applyFont="1" applyFill="1" applyBorder="1" applyAlignment="1">
      <alignment horizontal="center" vertical="center" wrapText="1"/>
    </xf>
    <xf numFmtId="0" fontId="5" fillId="2" borderId="2" xfId="58" applyNumberFormat="1" applyFont="1" applyFill="1" applyBorder="1" applyAlignment="1">
      <alignment horizontal="center" vertical="center" wrapText="1"/>
    </xf>
    <xf numFmtId="177" fontId="5" fillId="2" borderId="2" xfId="58" applyNumberFormat="1" applyFont="1" applyFill="1" applyBorder="1" applyAlignment="1">
      <alignment horizontal="center" vertical="center" shrinkToFit="1"/>
    </xf>
    <xf numFmtId="0" fontId="5" fillId="2" borderId="2" xfId="70" applyNumberFormat="1" applyFont="1" applyFill="1" applyBorder="1" applyAlignment="1">
      <alignment horizontal="center" vertical="center" wrapText="1"/>
    </xf>
    <xf numFmtId="177" fontId="1" fillId="2" borderId="2" xfId="55" applyNumberFormat="1" applyFont="1" applyFill="1" applyBorder="1" applyAlignment="1" applyProtection="1">
      <alignment horizontal="center" vertical="center" wrapText="1"/>
    </xf>
    <xf numFmtId="0" fontId="5" fillId="2" borderId="6" xfId="70" applyFont="1" applyFill="1" applyBorder="1" applyAlignment="1">
      <alignment horizontal="center" vertical="center" wrapText="1"/>
    </xf>
    <xf numFmtId="0" fontId="5" fillId="2" borderId="2" xfId="60" applyFont="1" applyFill="1" applyBorder="1" applyAlignment="1">
      <alignment horizontal="center" vertical="center" wrapText="1"/>
    </xf>
    <xf numFmtId="177" fontId="5" fillId="2" borderId="2" xfId="70" applyNumberFormat="1" applyFont="1" applyFill="1" applyBorder="1" applyAlignment="1">
      <alignment horizontal="center" vertical="center" wrapText="1"/>
    </xf>
    <xf numFmtId="177" fontId="5" fillId="2" borderId="6" xfId="70" applyNumberFormat="1" applyFont="1" applyFill="1" applyBorder="1" applyAlignment="1">
      <alignment horizontal="center" vertical="center" wrapText="1"/>
    </xf>
    <xf numFmtId="177" fontId="5" fillId="2" borderId="2" xfId="65" applyNumberFormat="1" applyFont="1" applyFill="1" applyBorder="1" applyAlignment="1">
      <alignment horizontal="center" vertical="center" wrapText="1"/>
    </xf>
    <xf numFmtId="0" fontId="5" fillId="2" borderId="2" xfId="36" applyFont="1" applyFill="1" applyBorder="1" applyAlignment="1">
      <alignment horizontal="center" vertical="center" wrapText="1"/>
    </xf>
    <xf numFmtId="0" fontId="5" fillId="2" borderId="2" xfId="70" applyFont="1" applyFill="1" applyBorder="1" applyAlignment="1">
      <alignment horizontal="center" vertical="center" wrapText="1"/>
    </xf>
    <xf numFmtId="177" fontId="5" fillId="2" borderId="2" xfId="12" applyNumberFormat="1" applyFont="1" applyFill="1" applyBorder="1" applyAlignment="1">
      <alignment horizontal="center" vertical="center" wrapText="1"/>
    </xf>
    <xf numFmtId="177" fontId="5" fillId="4" borderId="2" xfId="61" applyNumberFormat="1" applyFont="1" applyFill="1" applyBorder="1" applyAlignment="1" applyProtection="1">
      <alignment horizontal="center" vertical="center" wrapText="1"/>
    </xf>
    <xf numFmtId="0" fontId="5" fillId="2" borderId="2" xfId="71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0" fontId="5" fillId="2" borderId="2" xfId="27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6" fontId="5" fillId="4" borderId="2" xfId="55" applyNumberFormat="1" applyFont="1" applyFill="1" applyBorder="1" applyAlignment="1" applyProtection="1">
      <alignment horizontal="center" vertical="center" wrapText="1"/>
    </xf>
    <xf numFmtId="0" fontId="5" fillId="2" borderId="2" xfId="69" applyFont="1" applyFill="1" applyBorder="1" applyAlignment="1">
      <alignment horizontal="center" vertical="center" wrapText="1"/>
    </xf>
    <xf numFmtId="0" fontId="5" fillId="2" borderId="2" xfId="19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1" fillId="2" borderId="5" xfId="5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4" borderId="2" xfId="6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vertical="center" wrapText="1"/>
    </xf>
    <xf numFmtId="0" fontId="1" fillId="2" borderId="2" xfId="53" applyNumberFormat="1" applyFont="1" applyFill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 wrapText="1"/>
    </xf>
    <xf numFmtId="0" fontId="1" fillId="0" borderId="2" xfId="53" applyNumberFormat="1" applyFont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2" xfId="62" applyFont="1" applyFill="1" applyBorder="1" applyAlignment="1">
      <alignment horizontal="center" vertical="center" wrapText="1"/>
    </xf>
    <xf numFmtId="0" fontId="1" fillId="2" borderId="2" xfId="48" applyFont="1" applyFill="1" applyBorder="1" applyAlignment="1">
      <alignment horizontal="center" vertical="center" wrapText="1"/>
    </xf>
    <xf numFmtId="177" fontId="1" fillId="2" borderId="2" xfId="62" applyNumberFormat="1" applyFont="1" applyFill="1" applyBorder="1" applyAlignment="1">
      <alignment horizontal="center" vertical="center" wrapText="1"/>
    </xf>
    <xf numFmtId="0" fontId="1" fillId="2" borderId="6" xfId="62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177" fontId="1" fillId="2" borderId="5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 wrapText="1"/>
    </xf>
    <xf numFmtId="0" fontId="5" fillId="0" borderId="2" xfId="27" applyFont="1" applyFill="1" applyBorder="1" applyAlignment="1">
      <alignment horizontal="center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00 3" xfId="48"/>
    <cellStyle name="40% - 强调文字颜色 5" xfId="49" builtinId="47"/>
    <cellStyle name="60% - 强调文字颜色 5" xfId="50" builtinId="48"/>
    <cellStyle name="常规 168" xfId="51"/>
    <cellStyle name="强调文字颜色 6" xfId="52" builtinId="49"/>
    <cellStyle name="常规 10" xfId="53"/>
    <cellStyle name="常规 108 2 2" xfId="54"/>
    <cellStyle name="常规 2 3" xfId="55"/>
    <cellStyle name="40% - 强调文字颜色 6" xfId="56" builtinId="51"/>
    <cellStyle name="60% - 强调文字颜色 6" xfId="57" builtinId="52"/>
    <cellStyle name="常规 17" xfId="58"/>
    <cellStyle name="常规 11" xfId="59"/>
    <cellStyle name="常规 10 2 2" xfId="60"/>
    <cellStyle name="常规 2" xfId="61"/>
    <cellStyle name="常规 10 2 3" xfId="62"/>
    <cellStyle name="常规 100" xfId="63"/>
    <cellStyle name="常规 168 2" xfId="64"/>
    <cellStyle name="常规 10 2 2 2" xfId="65"/>
    <cellStyle name="常规 2 12" xfId="66"/>
    <cellStyle name="常规 10 2 2 2 2" xfId="67"/>
    <cellStyle name="常规 5" xfId="68"/>
    <cellStyle name="常规 7" xfId="69"/>
    <cellStyle name="常规 8" xfId="70"/>
    <cellStyle name="常规 14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9xfuepzqe9s422\FileStorage\File\2021-08\&#28294;&#28006;&#21439;20&#24180;&#32479;&#31609;&#25972;&#21512;&#28041;&#20892;&#36164;&#37329;&#26126;&#32454;&#35745;&#21010;&#34920;&#65288;&#31532;&#20108;&#2520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20&#39033;&#30446;&#36164;&#26009;\&#28294;&#28006;&#21439;20&#24180;&#39640;&#26631;&#20934;&#20892;&#30000;&#39033;&#30446;&#32479;&#31609;&#25972;&#21512;&#28041;&#20892;&#36164;&#37329;&#36164;&#26009;\&#25972;&#21512;&#36164;&#37329;&#35745;&#21010;&#34920;\2020&#24180;&#23454;&#26045;&#26041;&#26696;&#65288;&#31532;&#19968;&#25209;&#65289;\&#28294;&#28006;&#21439;20&#24180;&#32479;&#31609;&#25972;&#21512;&#28041;&#20892;&#36164;&#37329;&#26126;&#32454;&#34920;&#65288;11.1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整合涉农资金明细表"/>
    </sheetNames>
    <sheetDataSet>
      <sheetData sheetId="0" refreshError="1">
        <row r="6">
          <cell r="H6">
            <v>25.08</v>
          </cell>
        </row>
        <row r="7">
          <cell r="H7">
            <v>35</v>
          </cell>
        </row>
        <row r="8">
          <cell r="H8">
            <v>18.32</v>
          </cell>
        </row>
        <row r="9">
          <cell r="H9">
            <v>37.46</v>
          </cell>
        </row>
        <row r="10">
          <cell r="H10">
            <v>4.12</v>
          </cell>
        </row>
        <row r="11">
          <cell r="H11">
            <v>4.12</v>
          </cell>
        </row>
        <row r="12">
          <cell r="H12">
            <v>0.67</v>
          </cell>
        </row>
        <row r="13">
          <cell r="H13">
            <v>5.93</v>
          </cell>
        </row>
        <row r="14">
          <cell r="H14">
            <v>17.08</v>
          </cell>
        </row>
        <row r="15">
          <cell r="H15">
            <v>18.77</v>
          </cell>
        </row>
        <row r="16">
          <cell r="H16">
            <v>23.83</v>
          </cell>
        </row>
        <row r="17">
          <cell r="H17">
            <v>39.92</v>
          </cell>
        </row>
        <row r="18">
          <cell r="H18">
            <v>0.19</v>
          </cell>
        </row>
        <row r="19">
          <cell r="H19">
            <v>20.14</v>
          </cell>
        </row>
        <row r="20">
          <cell r="H20">
            <v>20.09</v>
          </cell>
        </row>
        <row r="21">
          <cell r="H21">
            <v>24.11</v>
          </cell>
        </row>
        <row r="22">
          <cell r="H22">
            <v>5.7</v>
          </cell>
        </row>
        <row r="23">
          <cell r="H23">
            <v>26.09</v>
          </cell>
        </row>
        <row r="24">
          <cell r="H24">
            <v>7.03</v>
          </cell>
        </row>
        <row r="25">
          <cell r="H25">
            <v>41.35</v>
          </cell>
        </row>
        <row r="27">
          <cell r="H27">
            <v>7.6</v>
          </cell>
        </row>
        <row r="28">
          <cell r="H28">
            <v>3.06</v>
          </cell>
        </row>
        <row r="37">
          <cell r="H37">
            <v>6.5</v>
          </cell>
        </row>
        <row r="38">
          <cell r="H38">
            <v>3.99</v>
          </cell>
        </row>
        <row r="39">
          <cell r="H39">
            <v>1.79</v>
          </cell>
        </row>
        <row r="41">
          <cell r="H41">
            <v>7.25</v>
          </cell>
        </row>
        <row r="42">
          <cell r="H42">
            <v>8.94</v>
          </cell>
        </row>
        <row r="49">
          <cell r="H49">
            <v>5.02</v>
          </cell>
        </row>
        <row r="50">
          <cell r="H50">
            <v>2.14</v>
          </cell>
        </row>
        <row r="51">
          <cell r="H51">
            <v>2.98</v>
          </cell>
        </row>
        <row r="53">
          <cell r="H53">
            <v>10.93</v>
          </cell>
        </row>
        <row r="54">
          <cell r="H54">
            <v>4.42</v>
          </cell>
        </row>
        <row r="56">
          <cell r="H56">
            <v>3.56</v>
          </cell>
        </row>
        <row r="57">
          <cell r="H57">
            <v>8.38</v>
          </cell>
        </row>
        <row r="58">
          <cell r="H58">
            <v>0.85</v>
          </cell>
        </row>
        <row r="62">
          <cell r="H62">
            <v>5.38</v>
          </cell>
        </row>
        <row r="63">
          <cell r="H63">
            <v>1.8</v>
          </cell>
        </row>
        <row r="69">
          <cell r="H69">
            <v>3.16</v>
          </cell>
        </row>
        <row r="70">
          <cell r="H70">
            <v>6.2</v>
          </cell>
        </row>
        <row r="71">
          <cell r="H71">
            <v>4.42</v>
          </cell>
        </row>
        <row r="72">
          <cell r="H72">
            <v>2.86</v>
          </cell>
        </row>
        <row r="74">
          <cell r="H74">
            <v>2.77</v>
          </cell>
        </row>
        <row r="75">
          <cell r="H75">
            <v>214.87</v>
          </cell>
        </row>
        <row r="76">
          <cell r="H76">
            <v>15.53</v>
          </cell>
        </row>
        <row r="89">
          <cell r="H89">
            <v>90.53</v>
          </cell>
        </row>
        <row r="90">
          <cell r="H90">
            <v>91.03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整合涉农资金明细表"/>
    </sheetNames>
    <sheetDataSet>
      <sheetData sheetId="0" refreshError="1">
        <row r="67">
          <cell r="R67">
            <v>17.05</v>
          </cell>
        </row>
        <row r="90">
          <cell r="R90">
            <v>20.69</v>
          </cell>
        </row>
        <row r="91">
          <cell r="R91">
            <v>46.65</v>
          </cell>
        </row>
        <row r="92">
          <cell r="R92">
            <v>15.35</v>
          </cell>
        </row>
        <row r="93">
          <cell r="R93">
            <v>12.2</v>
          </cell>
        </row>
        <row r="94">
          <cell r="R94">
            <v>9.71</v>
          </cell>
        </row>
        <row r="95">
          <cell r="R95">
            <v>8.44</v>
          </cell>
        </row>
        <row r="96">
          <cell r="R96">
            <v>9.32</v>
          </cell>
        </row>
        <row r="97">
          <cell r="R97">
            <v>8.72</v>
          </cell>
        </row>
        <row r="101">
          <cell r="R101">
            <v>8.39</v>
          </cell>
        </row>
        <row r="105">
          <cell r="R105">
            <v>8.33</v>
          </cell>
        </row>
        <row r="106">
          <cell r="R106">
            <v>2.51</v>
          </cell>
        </row>
        <row r="107">
          <cell r="R107">
            <v>9.62</v>
          </cell>
        </row>
        <row r="108">
          <cell r="R108">
            <v>5.54</v>
          </cell>
        </row>
        <row r="109">
          <cell r="R109">
            <v>5.73</v>
          </cell>
        </row>
        <row r="113">
          <cell r="R113">
            <v>10.72</v>
          </cell>
        </row>
        <row r="116">
          <cell r="R116">
            <v>10.58</v>
          </cell>
        </row>
        <row r="120">
          <cell r="R120">
            <v>30.08</v>
          </cell>
        </row>
        <row r="121">
          <cell r="R121">
            <v>8.38</v>
          </cell>
        </row>
        <row r="122">
          <cell r="R122">
            <v>13.11</v>
          </cell>
        </row>
        <row r="125">
          <cell r="R125">
            <v>11.86</v>
          </cell>
        </row>
        <row r="126">
          <cell r="R126">
            <v>12.44</v>
          </cell>
        </row>
        <row r="127">
          <cell r="R127">
            <v>9.06</v>
          </cell>
        </row>
        <row r="128">
          <cell r="R128">
            <v>7.82</v>
          </cell>
        </row>
        <row r="129">
          <cell r="R129">
            <v>5.03</v>
          </cell>
        </row>
        <row r="136">
          <cell r="R136">
            <v>8.64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7"/>
  <sheetViews>
    <sheetView tabSelected="1" workbookViewId="0">
      <selection activeCell="A1" sqref="$A1:$XFD1048576"/>
    </sheetView>
  </sheetViews>
  <sheetFormatPr defaultColWidth="9" defaultRowHeight="11.25"/>
  <cols>
    <col min="1" max="1" width="7" style="3" customWidth="1"/>
    <col min="2" max="2" width="13.875" style="4" customWidth="1"/>
    <col min="3" max="3" width="19.75" style="3" customWidth="1"/>
    <col min="4" max="4" width="9.25" style="4" customWidth="1"/>
    <col min="5" max="5" width="9.375" style="5" customWidth="1"/>
    <col min="6" max="6" width="8.75" style="5" customWidth="1"/>
    <col min="7" max="7" width="9.5" style="5" customWidth="1"/>
    <col min="8" max="8" width="8.25" style="5" customWidth="1"/>
    <col min="9" max="9" width="14.375" style="1" customWidth="1"/>
    <col min="10" max="10" width="4.625" style="1" customWidth="1"/>
    <col min="11" max="11" width="9.75" style="1" customWidth="1"/>
    <col min="12" max="12" width="9.125" style="1" customWidth="1"/>
    <col min="13" max="13" width="10.625" style="4" customWidth="1"/>
    <col min="14" max="14" width="11.125" style="4" customWidth="1"/>
    <col min="15" max="15" width="14" style="3" customWidth="1"/>
    <col min="16" max="16384" width="9" style="1"/>
  </cols>
  <sheetData>
    <row r="1" s="1" customFormat="1" ht="30" customHeight="1" spans="1:15">
      <c r="A1" s="6" t="s">
        <v>0</v>
      </c>
      <c r="B1" s="7"/>
      <c r="C1" s="6"/>
      <c r="D1" s="6"/>
      <c r="E1" s="7"/>
      <c r="F1" s="7"/>
      <c r="G1" s="7"/>
      <c r="H1" s="7"/>
      <c r="I1" s="6"/>
      <c r="J1" s="6"/>
      <c r="K1" s="6"/>
      <c r="L1" s="6"/>
      <c r="M1" s="6"/>
      <c r="N1" s="6"/>
      <c r="O1" s="3"/>
    </row>
    <row r="2" s="1" customFormat="1" ht="42.9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"/>
    </row>
    <row r="3" s="1" customFormat="1" ht="33.95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/>
      <c r="I3" s="10" t="s">
        <v>9</v>
      </c>
      <c r="J3" s="10" t="s">
        <v>10</v>
      </c>
      <c r="K3" s="19" t="s">
        <v>11</v>
      </c>
      <c r="L3" s="19"/>
      <c r="M3" s="10" t="s">
        <v>12</v>
      </c>
      <c r="N3" s="10"/>
      <c r="O3" s="3"/>
    </row>
    <row r="4" s="1" customFormat="1" ht="38.1" customHeight="1" spans="1:15">
      <c r="A4" s="9"/>
      <c r="B4" s="10"/>
      <c r="C4" s="10"/>
      <c r="D4" s="10"/>
      <c r="E4" s="11"/>
      <c r="F4" s="11"/>
      <c r="G4" s="11" t="s">
        <v>13</v>
      </c>
      <c r="H4" s="11" t="s">
        <v>7</v>
      </c>
      <c r="I4" s="10"/>
      <c r="J4" s="10"/>
      <c r="K4" s="19" t="s">
        <v>14</v>
      </c>
      <c r="L4" s="19" t="s">
        <v>15</v>
      </c>
      <c r="M4" s="10" t="s">
        <v>16</v>
      </c>
      <c r="N4" s="10" t="s">
        <v>17</v>
      </c>
      <c r="O4" s="3"/>
    </row>
    <row r="5" s="1" customFormat="1" ht="27.95" customHeight="1" spans="1:15">
      <c r="A5" s="9"/>
      <c r="B5" s="10" t="s">
        <v>18</v>
      </c>
      <c r="C5" s="10"/>
      <c r="D5" s="10"/>
      <c r="E5" s="11"/>
      <c r="F5" s="11">
        <f>F6+F44+F112+F140+F156+F157+F183+F204+F211+F261</f>
        <v>22833.02</v>
      </c>
      <c r="G5" s="11"/>
      <c r="H5" s="11">
        <f>H6+H44+H112+H140+H156+H157+H183+H204+H211+H261</f>
        <v>22833.02</v>
      </c>
      <c r="I5" s="10"/>
      <c r="J5" s="10"/>
      <c r="K5" s="19"/>
      <c r="L5" s="19"/>
      <c r="M5" s="10"/>
      <c r="N5" s="10"/>
      <c r="O5" s="3"/>
    </row>
    <row r="6" s="1" customFormat="1" ht="35.25" customHeight="1" spans="1:15">
      <c r="A6" s="12" t="s">
        <v>19</v>
      </c>
      <c r="B6" s="12" t="s">
        <v>20</v>
      </c>
      <c r="C6" s="13"/>
      <c r="D6" s="12"/>
      <c r="E6" s="13"/>
      <c r="F6" s="13">
        <v>5325.5</v>
      </c>
      <c r="G6" s="13"/>
      <c r="H6" s="13">
        <v>5325.5</v>
      </c>
      <c r="I6" s="13"/>
      <c r="J6" s="12"/>
      <c r="K6" s="15"/>
      <c r="L6" s="15"/>
      <c r="M6" s="13"/>
      <c r="N6" s="13"/>
      <c r="O6" s="3"/>
    </row>
    <row r="7" s="1" customFormat="1" ht="35.25" customHeight="1" spans="1:15">
      <c r="A7" s="14">
        <v>1</v>
      </c>
      <c r="B7" s="15" t="s">
        <v>21</v>
      </c>
      <c r="C7" s="15" t="s">
        <v>22</v>
      </c>
      <c r="D7" s="15" t="s">
        <v>23</v>
      </c>
      <c r="E7" s="15" t="s">
        <v>24</v>
      </c>
      <c r="F7" s="15">
        <v>408.3</v>
      </c>
      <c r="G7" s="15" t="s">
        <v>25</v>
      </c>
      <c r="H7" s="15">
        <v>408.3</v>
      </c>
      <c r="I7" s="15" t="s">
        <v>26</v>
      </c>
      <c r="J7" s="15" t="s">
        <v>27</v>
      </c>
      <c r="K7" s="20">
        <v>44197</v>
      </c>
      <c r="L7" s="20">
        <v>44531</v>
      </c>
      <c r="M7" s="15" t="s">
        <v>28</v>
      </c>
      <c r="N7" s="15" t="s">
        <v>28</v>
      </c>
      <c r="O7" s="3"/>
    </row>
    <row r="8" s="1" customFormat="1" ht="35.25" customHeight="1" spans="1:15">
      <c r="A8" s="14">
        <v>2</v>
      </c>
      <c r="B8" s="15" t="s">
        <v>29</v>
      </c>
      <c r="C8" s="15" t="s">
        <v>30</v>
      </c>
      <c r="D8" s="15" t="s">
        <v>31</v>
      </c>
      <c r="E8" s="15" t="s">
        <v>32</v>
      </c>
      <c r="F8" s="15">
        <v>97</v>
      </c>
      <c r="G8" s="15" t="s">
        <v>25</v>
      </c>
      <c r="H8" s="15">
        <v>97</v>
      </c>
      <c r="I8" s="15" t="s">
        <v>33</v>
      </c>
      <c r="J8" s="15" t="s">
        <v>27</v>
      </c>
      <c r="K8" s="20">
        <v>44197</v>
      </c>
      <c r="L8" s="20">
        <v>44531</v>
      </c>
      <c r="M8" s="15" t="s">
        <v>28</v>
      </c>
      <c r="N8" s="15" t="s">
        <v>28</v>
      </c>
      <c r="O8" s="3"/>
    </row>
    <row r="9" s="1" customFormat="1" ht="35.25" customHeight="1" spans="1:15">
      <c r="A9" s="14">
        <v>3</v>
      </c>
      <c r="B9" s="15" t="s">
        <v>34</v>
      </c>
      <c r="C9" s="15" t="s">
        <v>35</v>
      </c>
      <c r="D9" s="15" t="s">
        <v>36</v>
      </c>
      <c r="E9" s="15" t="s">
        <v>37</v>
      </c>
      <c r="F9" s="15">
        <v>242</v>
      </c>
      <c r="G9" s="15" t="s">
        <v>25</v>
      </c>
      <c r="H9" s="15">
        <v>242</v>
      </c>
      <c r="I9" s="15" t="s">
        <v>38</v>
      </c>
      <c r="J9" s="15" t="s">
        <v>27</v>
      </c>
      <c r="K9" s="20">
        <v>44197</v>
      </c>
      <c r="L9" s="20">
        <v>44531</v>
      </c>
      <c r="M9" s="15" t="s">
        <v>28</v>
      </c>
      <c r="N9" s="15" t="s">
        <v>28</v>
      </c>
      <c r="O9" s="3"/>
    </row>
    <row r="10" s="1" customFormat="1" ht="35.25" customHeight="1" spans="1:15">
      <c r="A10" s="14">
        <v>4</v>
      </c>
      <c r="B10" s="15" t="s">
        <v>39</v>
      </c>
      <c r="C10" s="15" t="s">
        <v>30</v>
      </c>
      <c r="D10" s="15" t="s">
        <v>40</v>
      </c>
      <c r="E10" s="15" t="s">
        <v>41</v>
      </c>
      <c r="F10" s="15">
        <v>105.7</v>
      </c>
      <c r="G10" s="15" t="s">
        <v>25</v>
      </c>
      <c r="H10" s="15">
        <v>105.7</v>
      </c>
      <c r="I10" s="15" t="s">
        <v>42</v>
      </c>
      <c r="J10" s="15" t="s">
        <v>27</v>
      </c>
      <c r="K10" s="20">
        <v>44197</v>
      </c>
      <c r="L10" s="20">
        <v>44531</v>
      </c>
      <c r="M10" s="15" t="s">
        <v>28</v>
      </c>
      <c r="N10" s="15" t="s">
        <v>28</v>
      </c>
      <c r="O10" s="3"/>
    </row>
    <row r="11" s="1" customFormat="1" ht="36.95" customHeight="1" spans="1:15">
      <c r="A11" s="14">
        <v>5</v>
      </c>
      <c r="B11" s="15" t="s">
        <v>43</v>
      </c>
      <c r="C11" s="15" t="s">
        <v>44</v>
      </c>
      <c r="D11" s="15" t="s">
        <v>45</v>
      </c>
      <c r="E11" s="15" t="s">
        <v>46</v>
      </c>
      <c r="F11" s="15">
        <v>89.6</v>
      </c>
      <c r="G11" s="15" t="s">
        <v>25</v>
      </c>
      <c r="H11" s="15">
        <v>89.6</v>
      </c>
      <c r="I11" s="15" t="s">
        <v>42</v>
      </c>
      <c r="J11" s="15" t="s">
        <v>27</v>
      </c>
      <c r="K11" s="20">
        <v>44197</v>
      </c>
      <c r="L11" s="20">
        <v>44531</v>
      </c>
      <c r="M11" s="15" t="s">
        <v>28</v>
      </c>
      <c r="N11" s="15" t="s">
        <v>28</v>
      </c>
      <c r="O11" s="3"/>
    </row>
    <row r="12" s="1" customFormat="1" ht="47.1" customHeight="1" spans="1:15">
      <c r="A12" s="14">
        <v>6</v>
      </c>
      <c r="B12" s="15" t="s">
        <v>47</v>
      </c>
      <c r="C12" s="15" t="s">
        <v>48</v>
      </c>
      <c r="D12" s="15" t="s">
        <v>49</v>
      </c>
      <c r="E12" s="15" t="s">
        <v>50</v>
      </c>
      <c r="F12" s="15">
        <v>1228.4</v>
      </c>
      <c r="G12" s="15" t="s">
        <v>25</v>
      </c>
      <c r="H12" s="15">
        <v>1228.4</v>
      </c>
      <c r="I12" s="15" t="s">
        <v>51</v>
      </c>
      <c r="J12" s="15" t="s">
        <v>27</v>
      </c>
      <c r="K12" s="20">
        <v>44197</v>
      </c>
      <c r="L12" s="20">
        <v>44531</v>
      </c>
      <c r="M12" s="15" t="s">
        <v>28</v>
      </c>
      <c r="N12" s="15" t="s">
        <v>28</v>
      </c>
      <c r="O12" s="3"/>
    </row>
    <row r="13" s="1" customFormat="1" ht="47.1" customHeight="1" spans="1:15">
      <c r="A13" s="14">
        <v>7</v>
      </c>
      <c r="B13" s="15" t="s">
        <v>52</v>
      </c>
      <c r="C13" s="15" t="s">
        <v>53</v>
      </c>
      <c r="D13" s="15" t="s">
        <v>54</v>
      </c>
      <c r="E13" s="15" t="s">
        <v>55</v>
      </c>
      <c r="F13" s="15">
        <v>639.5</v>
      </c>
      <c r="G13" s="15" t="s">
        <v>25</v>
      </c>
      <c r="H13" s="15">
        <v>639.5</v>
      </c>
      <c r="I13" s="15" t="s">
        <v>56</v>
      </c>
      <c r="J13" s="15" t="s">
        <v>27</v>
      </c>
      <c r="K13" s="20">
        <v>44197</v>
      </c>
      <c r="L13" s="20">
        <v>44531</v>
      </c>
      <c r="M13" s="15" t="s">
        <v>28</v>
      </c>
      <c r="N13" s="15" t="s">
        <v>28</v>
      </c>
      <c r="O13" s="3"/>
    </row>
    <row r="14" s="1" customFormat="1" ht="39" customHeight="1" spans="1:15">
      <c r="A14" s="14">
        <v>8</v>
      </c>
      <c r="B14" s="15" t="s">
        <v>57</v>
      </c>
      <c r="C14" s="15" t="s">
        <v>58</v>
      </c>
      <c r="D14" s="15" t="s">
        <v>59</v>
      </c>
      <c r="E14" s="15" t="s">
        <v>60</v>
      </c>
      <c r="F14" s="15">
        <v>290</v>
      </c>
      <c r="G14" s="15" t="s">
        <v>25</v>
      </c>
      <c r="H14" s="15">
        <v>290</v>
      </c>
      <c r="I14" s="15" t="s">
        <v>61</v>
      </c>
      <c r="J14" s="15" t="s">
        <v>27</v>
      </c>
      <c r="K14" s="20">
        <v>44197</v>
      </c>
      <c r="L14" s="20">
        <v>44531</v>
      </c>
      <c r="M14" s="15" t="s">
        <v>28</v>
      </c>
      <c r="N14" s="15" t="s">
        <v>28</v>
      </c>
      <c r="O14" s="3"/>
    </row>
    <row r="15" s="1" customFormat="1" ht="38.1" customHeight="1" spans="1:15">
      <c r="A15" s="14">
        <v>9</v>
      </c>
      <c r="B15" s="15" t="s">
        <v>62</v>
      </c>
      <c r="C15" s="15" t="s">
        <v>63</v>
      </c>
      <c r="D15" s="15" t="s">
        <v>64</v>
      </c>
      <c r="E15" s="15" t="s">
        <v>60</v>
      </c>
      <c r="F15" s="15">
        <v>99</v>
      </c>
      <c r="G15" s="15" t="s">
        <v>25</v>
      </c>
      <c r="H15" s="15">
        <v>99</v>
      </c>
      <c r="I15" s="15" t="s">
        <v>65</v>
      </c>
      <c r="J15" s="15" t="s">
        <v>27</v>
      </c>
      <c r="K15" s="20">
        <v>44197</v>
      </c>
      <c r="L15" s="20">
        <v>44531</v>
      </c>
      <c r="M15" s="15" t="s">
        <v>28</v>
      </c>
      <c r="N15" s="15" t="s">
        <v>28</v>
      </c>
      <c r="O15" s="3"/>
    </row>
    <row r="16" s="1" customFormat="1" ht="36.95" customHeight="1" spans="1:15">
      <c r="A16" s="14">
        <v>10</v>
      </c>
      <c r="B16" s="15" t="s">
        <v>66</v>
      </c>
      <c r="C16" s="15" t="s">
        <v>67</v>
      </c>
      <c r="D16" s="15" t="s">
        <v>68</v>
      </c>
      <c r="E16" s="15" t="s">
        <v>60</v>
      </c>
      <c r="F16" s="15">
        <v>132</v>
      </c>
      <c r="G16" s="15" t="s">
        <v>25</v>
      </c>
      <c r="H16" s="15">
        <v>132</v>
      </c>
      <c r="I16" s="15" t="s">
        <v>69</v>
      </c>
      <c r="J16" s="15" t="s">
        <v>27</v>
      </c>
      <c r="K16" s="20">
        <v>44197</v>
      </c>
      <c r="L16" s="20">
        <v>44531</v>
      </c>
      <c r="M16" s="15" t="s">
        <v>28</v>
      </c>
      <c r="N16" s="15" t="s">
        <v>28</v>
      </c>
      <c r="O16" s="3"/>
    </row>
    <row r="17" s="1" customFormat="1" ht="42.95" customHeight="1" spans="1:15">
      <c r="A17" s="14">
        <v>11</v>
      </c>
      <c r="B17" s="15" t="s">
        <v>70</v>
      </c>
      <c r="C17" s="15" t="s">
        <v>71</v>
      </c>
      <c r="D17" s="15" t="s">
        <v>72</v>
      </c>
      <c r="E17" s="15" t="s">
        <v>73</v>
      </c>
      <c r="F17" s="15">
        <v>330</v>
      </c>
      <c r="G17" s="15" t="s">
        <v>25</v>
      </c>
      <c r="H17" s="15">
        <v>330</v>
      </c>
      <c r="I17" s="15" t="s">
        <v>74</v>
      </c>
      <c r="J17" s="15" t="s">
        <v>27</v>
      </c>
      <c r="K17" s="20">
        <v>44197</v>
      </c>
      <c r="L17" s="20">
        <v>44531</v>
      </c>
      <c r="M17" s="15" t="s">
        <v>28</v>
      </c>
      <c r="N17" s="15" t="s">
        <v>28</v>
      </c>
      <c r="O17" s="3"/>
    </row>
    <row r="18" s="1" customFormat="1" ht="35.25" customHeight="1" spans="1:15">
      <c r="A18" s="14">
        <v>12</v>
      </c>
      <c r="B18" s="15" t="s">
        <v>75</v>
      </c>
      <c r="C18" s="15" t="s">
        <v>76</v>
      </c>
      <c r="D18" s="15" t="s">
        <v>77</v>
      </c>
      <c r="E18" s="15" t="s">
        <v>46</v>
      </c>
      <c r="F18" s="15">
        <v>290</v>
      </c>
      <c r="G18" s="15" t="s">
        <v>25</v>
      </c>
      <c r="H18" s="15">
        <v>290</v>
      </c>
      <c r="I18" s="15" t="s">
        <v>78</v>
      </c>
      <c r="J18" s="15" t="s">
        <v>27</v>
      </c>
      <c r="K18" s="20">
        <v>44197</v>
      </c>
      <c r="L18" s="20">
        <v>44531</v>
      </c>
      <c r="M18" s="15" t="s">
        <v>28</v>
      </c>
      <c r="N18" s="15" t="s">
        <v>28</v>
      </c>
      <c r="O18" s="3"/>
    </row>
    <row r="19" s="1" customFormat="1" ht="35.25" customHeight="1" spans="1:15">
      <c r="A19" s="14">
        <v>13</v>
      </c>
      <c r="B19" s="15" t="s">
        <v>79</v>
      </c>
      <c r="C19" s="15" t="s">
        <v>80</v>
      </c>
      <c r="D19" s="15" t="s">
        <v>81</v>
      </c>
      <c r="E19" s="15" t="s">
        <v>82</v>
      </c>
      <c r="F19" s="15">
        <v>290</v>
      </c>
      <c r="G19" s="15" t="s">
        <v>25</v>
      </c>
      <c r="H19" s="15">
        <v>290</v>
      </c>
      <c r="I19" s="15" t="s">
        <v>83</v>
      </c>
      <c r="J19" s="15" t="s">
        <v>27</v>
      </c>
      <c r="K19" s="20">
        <v>44197</v>
      </c>
      <c r="L19" s="20">
        <v>44531</v>
      </c>
      <c r="M19" s="15" t="s">
        <v>28</v>
      </c>
      <c r="N19" s="15" t="s">
        <v>28</v>
      </c>
      <c r="O19" s="3"/>
    </row>
    <row r="20" s="1" customFormat="1" ht="35.25" customHeight="1" spans="1:15">
      <c r="A20" s="14">
        <v>14</v>
      </c>
      <c r="B20" s="15" t="s">
        <v>84</v>
      </c>
      <c r="C20" s="15" t="s">
        <v>71</v>
      </c>
      <c r="D20" s="15" t="s">
        <v>85</v>
      </c>
      <c r="E20" s="15" t="s">
        <v>86</v>
      </c>
      <c r="F20" s="15">
        <v>390</v>
      </c>
      <c r="G20" s="15" t="s">
        <v>25</v>
      </c>
      <c r="H20" s="15">
        <v>390</v>
      </c>
      <c r="I20" s="15" t="s">
        <v>87</v>
      </c>
      <c r="J20" s="15" t="s">
        <v>27</v>
      </c>
      <c r="K20" s="20">
        <v>44197</v>
      </c>
      <c r="L20" s="20">
        <v>44531</v>
      </c>
      <c r="M20" s="15" t="s">
        <v>28</v>
      </c>
      <c r="N20" s="15" t="s">
        <v>28</v>
      </c>
      <c r="O20" s="3"/>
    </row>
    <row r="21" s="1" customFormat="1" ht="35.25" customHeight="1" spans="1:15">
      <c r="A21" s="14">
        <v>15</v>
      </c>
      <c r="B21" s="15" t="s">
        <v>88</v>
      </c>
      <c r="C21" s="15" t="s">
        <v>89</v>
      </c>
      <c r="D21" s="15" t="s">
        <v>90</v>
      </c>
      <c r="E21" s="15" t="s">
        <v>91</v>
      </c>
      <c r="F21" s="15">
        <v>290</v>
      </c>
      <c r="G21" s="15" t="s">
        <v>25</v>
      </c>
      <c r="H21" s="15">
        <v>290</v>
      </c>
      <c r="I21" s="15" t="s">
        <v>92</v>
      </c>
      <c r="J21" s="15" t="s">
        <v>27</v>
      </c>
      <c r="K21" s="20">
        <v>44197</v>
      </c>
      <c r="L21" s="20">
        <v>44531</v>
      </c>
      <c r="M21" s="15" t="s">
        <v>28</v>
      </c>
      <c r="N21" s="15" t="s">
        <v>28</v>
      </c>
      <c r="O21" s="3"/>
    </row>
    <row r="22" s="1" customFormat="1" ht="30.95" customHeight="1" spans="1:15">
      <c r="A22" s="14">
        <v>16</v>
      </c>
      <c r="B22" s="15" t="s">
        <v>93</v>
      </c>
      <c r="C22" s="15" t="s">
        <v>94</v>
      </c>
      <c r="D22" s="15" t="s">
        <v>95</v>
      </c>
      <c r="E22" s="15" t="s">
        <v>96</v>
      </c>
      <c r="F22" s="15">
        <v>130</v>
      </c>
      <c r="G22" s="15" t="s">
        <v>25</v>
      </c>
      <c r="H22" s="15">
        <v>130</v>
      </c>
      <c r="I22" s="15" t="s">
        <v>87</v>
      </c>
      <c r="J22" s="15" t="s">
        <v>27</v>
      </c>
      <c r="K22" s="20">
        <v>44197</v>
      </c>
      <c r="L22" s="20">
        <v>44531</v>
      </c>
      <c r="M22" s="15" t="s">
        <v>28</v>
      </c>
      <c r="N22" s="15" t="s">
        <v>28</v>
      </c>
      <c r="O22" s="3"/>
    </row>
    <row r="23" s="1" customFormat="1" ht="51" customHeight="1" spans="1:15">
      <c r="A23" s="14">
        <v>17</v>
      </c>
      <c r="B23" s="15" t="s">
        <v>97</v>
      </c>
      <c r="C23" s="15" t="s">
        <v>98</v>
      </c>
      <c r="D23" s="15" t="s">
        <v>99</v>
      </c>
      <c r="E23" s="15" t="s">
        <v>100</v>
      </c>
      <c r="F23" s="15">
        <v>10</v>
      </c>
      <c r="G23" s="15" t="s">
        <v>101</v>
      </c>
      <c r="H23" s="15">
        <v>10</v>
      </c>
      <c r="I23" s="15" t="s">
        <v>102</v>
      </c>
      <c r="J23" s="15" t="s">
        <v>27</v>
      </c>
      <c r="K23" s="20">
        <v>44197</v>
      </c>
      <c r="L23" s="20">
        <v>44531</v>
      </c>
      <c r="M23" s="15" t="s">
        <v>28</v>
      </c>
      <c r="N23" s="15" t="s">
        <v>28</v>
      </c>
      <c r="O23" s="3"/>
    </row>
    <row r="24" s="1" customFormat="1" ht="39.95" customHeight="1" spans="1:15">
      <c r="A24" s="14">
        <v>18</v>
      </c>
      <c r="B24" s="15" t="s">
        <v>103</v>
      </c>
      <c r="C24" s="15" t="s">
        <v>104</v>
      </c>
      <c r="D24" s="15" t="s">
        <v>105</v>
      </c>
      <c r="E24" s="15" t="s">
        <v>106</v>
      </c>
      <c r="F24" s="15">
        <v>12</v>
      </c>
      <c r="G24" s="15" t="s">
        <v>101</v>
      </c>
      <c r="H24" s="15">
        <v>12</v>
      </c>
      <c r="I24" s="15" t="s">
        <v>107</v>
      </c>
      <c r="J24" s="15" t="s">
        <v>27</v>
      </c>
      <c r="K24" s="20">
        <v>44197</v>
      </c>
      <c r="L24" s="20">
        <v>44531</v>
      </c>
      <c r="M24" s="15" t="s">
        <v>28</v>
      </c>
      <c r="N24" s="15" t="s">
        <v>28</v>
      </c>
      <c r="O24" s="3"/>
    </row>
    <row r="25" s="1" customFormat="1" ht="36.75" customHeight="1" spans="1:15">
      <c r="A25" s="14">
        <v>19</v>
      </c>
      <c r="B25" s="15" t="s">
        <v>108</v>
      </c>
      <c r="C25" s="15" t="s">
        <v>109</v>
      </c>
      <c r="D25" s="15" t="s">
        <v>110</v>
      </c>
      <c r="E25" s="15" t="s">
        <v>111</v>
      </c>
      <c r="F25" s="15">
        <v>20</v>
      </c>
      <c r="G25" s="15" t="s">
        <v>101</v>
      </c>
      <c r="H25" s="15">
        <v>20</v>
      </c>
      <c r="I25" s="15" t="s">
        <v>112</v>
      </c>
      <c r="J25" s="15" t="s">
        <v>27</v>
      </c>
      <c r="K25" s="20">
        <v>44197</v>
      </c>
      <c r="L25" s="20">
        <v>44531</v>
      </c>
      <c r="M25" s="15" t="s">
        <v>28</v>
      </c>
      <c r="N25" s="15" t="s">
        <v>28</v>
      </c>
      <c r="O25" s="3"/>
    </row>
    <row r="26" s="1" customFormat="1" ht="45.75" customHeight="1" spans="1:15">
      <c r="A26" s="14">
        <v>20</v>
      </c>
      <c r="B26" s="15" t="s">
        <v>113</v>
      </c>
      <c r="C26" s="15" t="s">
        <v>114</v>
      </c>
      <c r="D26" s="15" t="s">
        <v>115</v>
      </c>
      <c r="E26" s="15" t="s">
        <v>100</v>
      </c>
      <c r="F26" s="15">
        <v>10</v>
      </c>
      <c r="G26" s="15" t="s">
        <v>101</v>
      </c>
      <c r="H26" s="15">
        <v>10</v>
      </c>
      <c r="I26" s="15" t="s">
        <v>116</v>
      </c>
      <c r="J26" s="15" t="s">
        <v>27</v>
      </c>
      <c r="K26" s="20">
        <v>44197</v>
      </c>
      <c r="L26" s="20">
        <v>44531</v>
      </c>
      <c r="M26" s="15" t="s">
        <v>28</v>
      </c>
      <c r="N26" s="15" t="s">
        <v>28</v>
      </c>
      <c r="O26" s="3"/>
    </row>
    <row r="27" s="1" customFormat="1" ht="51" customHeight="1" spans="1:15">
      <c r="A27" s="14">
        <v>21</v>
      </c>
      <c r="B27" s="15" t="s">
        <v>117</v>
      </c>
      <c r="C27" s="15" t="s">
        <v>118</v>
      </c>
      <c r="D27" s="15" t="s">
        <v>119</v>
      </c>
      <c r="E27" s="15" t="s">
        <v>120</v>
      </c>
      <c r="F27" s="15">
        <v>20</v>
      </c>
      <c r="G27" s="15" t="s">
        <v>101</v>
      </c>
      <c r="H27" s="15">
        <v>20</v>
      </c>
      <c r="I27" s="15" t="s">
        <v>121</v>
      </c>
      <c r="J27" s="15" t="s">
        <v>27</v>
      </c>
      <c r="K27" s="20">
        <v>44197</v>
      </c>
      <c r="L27" s="20">
        <v>44531</v>
      </c>
      <c r="M27" s="15" t="s">
        <v>28</v>
      </c>
      <c r="N27" s="15" t="s">
        <v>28</v>
      </c>
      <c r="O27" s="3"/>
    </row>
    <row r="28" s="1" customFormat="1" ht="27.95" customHeight="1" spans="1:15">
      <c r="A28" s="14">
        <v>22</v>
      </c>
      <c r="B28" s="15" t="s">
        <v>122</v>
      </c>
      <c r="C28" s="15" t="s">
        <v>123</v>
      </c>
      <c r="D28" s="15" t="s">
        <v>124</v>
      </c>
      <c r="E28" s="15" t="s">
        <v>125</v>
      </c>
      <c r="F28" s="15">
        <v>12</v>
      </c>
      <c r="G28" s="15" t="s">
        <v>101</v>
      </c>
      <c r="H28" s="15">
        <v>12</v>
      </c>
      <c r="I28" s="15" t="s">
        <v>126</v>
      </c>
      <c r="J28" s="15" t="s">
        <v>27</v>
      </c>
      <c r="K28" s="20">
        <v>44197</v>
      </c>
      <c r="L28" s="20">
        <v>44531</v>
      </c>
      <c r="M28" s="15" t="s">
        <v>28</v>
      </c>
      <c r="N28" s="15" t="s">
        <v>28</v>
      </c>
      <c r="O28" s="3"/>
    </row>
    <row r="29" s="1" customFormat="1" ht="30" customHeight="1" spans="1:15">
      <c r="A29" s="14">
        <v>23</v>
      </c>
      <c r="B29" s="15" t="s">
        <v>127</v>
      </c>
      <c r="C29" s="15" t="s">
        <v>128</v>
      </c>
      <c r="D29" s="15" t="s">
        <v>129</v>
      </c>
      <c r="E29" s="15" t="s">
        <v>130</v>
      </c>
      <c r="F29" s="15">
        <v>5</v>
      </c>
      <c r="G29" s="15" t="s">
        <v>101</v>
      </c>
      <c r="H29" s="15">
        <v>5</v>
      </c>
      <c r="I29" s="15" t="s">
        <v>131</v>
      </c>
      <c r="J29" s="15" t="s">
        <v>27</v>
      </c>
      <c r="K29" s="20">
        <v>44197</v>
      </c>
      <c r="L29" s="20">
        <v>44531</v>
      </c>
      <c r="M29" s="15" t="s">
        <v>28</v>
      </c>
      <c r="N29" s="15" t="s">
        <v>28</v>
      </c>
      <c r="O29" s="3"/>
    </row>
    <row r="30" s="1" customFormat="1" ht="36.95" customHeight="1" spans="1:15">
      <c r="A30" s="14">
        <v>24</v>
      </c>
      <c r="B30" s="15" t="s">
        <v>132</v>
      </c>
      <c r="C30" s="15" t="s">
        <v>133</v>
      </c>
      <c r="D30" s="15" t="s">
        <v>134</v>
      </c>
      <c r="E30" s="15" t="s">
        <v>135</v>
      </c>
      <c r="F30" s="15">
        <v>12</v>
      </c>
      <c r="G30" s="15" t="s">
        <v>101</v>
      </c>
      <c r="H30" s="15">
        <v>12</v>
      </c>
      <c r="I30" s="15" t="s">
        <v>136</v>
      </c>
      <c r="J30" s="15" t="s">
        <v>27</v>
      </c>
      <c r="K30" s="20">
        <v>44197</v>
      </c>
      <c r="L30" s="20">
        <v>44531</v>
      </c>
      <c r="M30" s="15" t="s">
        <v>28</v>
      </c>
      <c r="N30" s="15" t="s">
        <v>28</v>
      </c>
      <c r="O30" s="3"/>
    </row>
    <row r="31" s="1" customFormat="1" ht="48.95" customHeight="1" spans="1:15">
      <c r="A31" s="14">
        <v>25</v>
      </c>
      <c r="B31" s="15" t="s">
        <v>137</v>
      </c>
      <c r="C31" s="14" t="s">
        <v>138</v>
      </c>
      <c r="D31" s="15" t="s">
        <v>139</v>
      </c>
      <c r="E31" s="14" t="s">
        <v>140</v>
      </c>
      <c r="F31" s="14">
        <v>20</v>
      </c>
      <c r="G31" s="15" t="s">
        <v>101</v>
      </c>
      <c r="H31" s="14">
        <v>20</v>
      </c>
      <c r="I31" s="15" t="s">
        <v>141</v>
      </c>
      <c r="J31" s="15" t="s">
        <v>27</v>
      </c>
      <c r="K31" s="20">
        <v>44197</v>
      </c>
      <c r="L31" s="20">
        <v>44531</v>
      </c>
      <c r="M31" s="15" t="s">
        <v>28</v>
      </c>
      <c r="N31" s="15" t="s">
        <v>28</v>
      </c>
      <c r="O31" s="3"/>
    </row>
    <row r="32" s="1" customFormat="1" ht="46.5" customHeight="1" spans="1:15">
      <c r="A32" s="14">
        <v>26</v>
      </c>
      <c r="B32" s="15" t="s">
        <v>142</v>
      </c>
      <c r="C32" s="15" t="s">
        <v>143</v>
      </c>
      <c r="D32" s="15" t="s">
        <v>144</v>
      </c>
      <c r="E32" s="15" t="s">
        <v>145</v>
      </c>
      <c r="F32" s="14">
        <v>10</v>
      </c>
      <c r="G32" s="15" t="s">
        <v>101</v>
      </c>
      <c r="H32" s="14">
        <v>10</v>
      </c>
      <c r="I32" s="15" t="s">
        <v>146</v>
      </c>
      <c r="J32" s="15" t="s">
        <v>27</v>
      </c>
      <c r="K32" s="20">
        <v>44197</v>
      </c>
      <c r="L32" s="20">
        <v>44531</v>
      </c>
      <c r="M32" s="15" t="s">
        <v>28</v>
      </c>
      <c r="N32" s="15" t="s">
        <v>28</v>
      </c>
      <c r="O32" s="3"/>
    </row>
    <row r="33" s="1" customFormat="1" ht="46.5" customHeight="1" spans="1:15">
      <c r="A33" s="14">
        <v>27</v>
      </c>
      <c r="B33" s="15" t="s">
        <v>147</v>
      </c>
      <c r="C33" s="14" t="s">
        <v>138</v>
      </c>
      <c r="D33" s="15" t="s">
        <v>148</v>
      </c>
      <c r="E33" s="14" t="s">
        <v>140</v>
      </c>
      <c r="F33" s="14">
        <v>20</v>
      </c>
      <c r="G33" s="15" t="s">
        <v>101</v>
      </c>
      <c r="H33" s="14">
        <v>20</v>
      </c>
      <c r="I33" s="15" t="s">
        <v>149</v>
      </c>
      <c r="J33" s="15" t="s">
        <v>27</v>
      </c>
      <c r="K33" s="20">
        <v>44197</v>
      </c>
      <c r="L33" s="20">
        <v>44531</v>
      </c>
      <c r="M33" s="15" t="s">
        <v>28</v>
      </c>
      <c r="N33" s="15" t="s">
        <v>28</v>
      </c>
      <c r="O33" s="3"/>
    </row>
    <row r="34" s="1" customFormat="1" ht="51.95" customHeight="1" spans="1:15">
      <c r="A34" s="14">
        <v>28</v>
      </c>
      <c r="B34" s="15" t="s">
        <v>150</v>
      </c>
      <c r="C34" s="15" t="s">
        <v>151</v>
      </c>
      <c r="D34" s="15" t="s">
        <v>152</v>
      </c>
      <c r="E34" s="15" t="s">
        <v>153</v>
      </c>
      <c r="F34" s="15">
        <v>8</v>
      </c>
      <c r="G34" s="15" t="s">
        <v>101</v>
      </c>
      <c r="H34" s="15">
        <v>8</v>
      </c>
      <c r="I34" s="15" t="s">
        <v>154</v>
      </c>
      <c r="J34" s="15" t="s">
        <v>27</v>
      </c>
      <c r="K34" s="20">
        <v>44197</v>
      </c>
      <c r="L34" s="20">
        <v>44531</v>
      </c>
      <c r="M34" s="15" t="s">
        <v>28</v>
      </c>
      <c r="N34" s="15" t="s">
        <v>28</v>
      </c>
      <c r="O34" s="3"/>
    </row>
    <row r="35" s="1" customFormat="1" ht="53.1" customHeight="1" spans="1:15">
      <c r="A35" s="14">
        <v>29</v>
      </c>
      <c r="B35" s="15" t="s">
        <v>155</v>
      </c>
      <c r="C35" s="15" t="s">
        <v>156</v>
      </c>
      <c r="D35" s="15" t="s">
        <v>157</v>
      </c>
      <c r="E35" s="15" t="s">
        <v>153</v>
      </c>
      <c r="F35" s="15">
        <v>16</v>
      </c>
      <c r="G35" s="15" t="s">
        <v>101</v>
      </c>
      <c r="H35" s="15">
        <v>16</v>
      </c>
      <c r="I35" s="15" t="s">
        <v>158</v>
      </c>
      <c r="J35" s="15" t="s">
        <v>27</v>
      </c>
      <c r="K35" s="20">
        <v>44197</v>
      </c>
      <c r="L35" s="20">
        <v>44531</v>
      </c>
      <c r="M35" s="15" t="s">
        <v>28</v>
      </c>
      <c r="N35" s="15" t="s">
        <v>28</v>
      </c>
      <c r="O35" s="3"/>
    </row>
    <row r="36" s="1" customFormat="1" ht="48" customHeight="1" spans="1:15">
      <c r="A36" s="14">
        <v>30</v>
      </c>
      <c r="B36" s="15" t="s">
        <v>159</v>
      </c>
      <c r="C36" s="15" t="s">
        <v>156</v>
      </c>
      <c r="D36" s="15" t="s">
        <v>160</v>
      </c>
      <c r="E36" s="15" t="s">
        <v>130</v>
      </c>
      <c r="F36" s="15">
        <v>10</v>
      </c>
      <c r="G36" s="15" t="s">
        <v>101</v>
      </c>
      <c r="H36" s="15">
        <v>10</v>
      </c>
      <c r="I36" s="15" t="s">
        <v>161</v>
      </c>
      <c r="J36" s="15" t="s">
        <v>27</v>
      </c>
      <c r="K36" s="20">
        <v>44197</v>
      </c>
      <c r="L36" s="20">
        <v>44531</v>
      </c>
      <c r="M36" s="15" t="s">
        <v>28</v>
      </c>
      <c r="N36" s="15" t="s">
        <v>28</v>
      </c>
      <c r="O36" s="3"/>
    </row>
    <row r="37" s="1" customFormat="1" ht="35.25" customHeight="1" spans="1:15">
      <c r="A37" s="14">
        <v>31</v>
      </c>
      <c r="B37" s="15" t="s">
        <v>162</v>
      </c>
      <c r="C37" s="15" t="s">
        <v>151</v>
      </c>
      <c r="D37" s="15" t="s">
        <v>163</v>
      </c>
      <c r="E37" s="15" t="s">
        <v>164</v>
      </c>
      <c r="F37" s="15">
        <v>6</v>
      </c>
      <c r="G37" s="15" t="s">
        <v>101</v>
      </c>
      <c r="H37" s="15">
        <v>6</v>
      </c>
      <c r="I37" s="15" t="s">
        <v>165</v>
      </c>
      <c r="J37" s="15" t="s">
        <v>27</v>
      </c>
      <c r="K37" s="20">
        <v>44197</v>
      </c>
      <c r="L37" s="20">
        <v>44531</v>
      </c>
      <c r="M37" s="15" t="s">
        <v>28</v>
      </c>
      <c r="N37" s="15" t="s">
        <v>28</v>
      </c>
      <c r="O37" s="3"/>
    </row>
    <row r="38" s="1" customFormat="1" ht="57" customHeight="1" spans="1:15">
      <c r="A38" s="14">
        <v>32</v>
      </c>
      <c r="B38" s="15" t="s">
        <v>166</v>
      </c>
      <c r="C38" s="15" t="s">
        <v>167</v>
      </c>
      <c r="D38" s="15" t="s">
        <v>168</v>
      </c>
      <c r="E38" s="15" t="s">
        <v>125</v>
      </c>
      <c r="F38" s="15">
        <v>12</v>
      </c>
      <c r="G38" s="15" t="s">
        <v>101</v>
      </c>
      <c r="H38" s="15">
        <v>12</v>
      </c>
      <c r="I38" s="15" t="s">
        <v>169</v>
      </c>
      <c r="J38" s="15" t="s">
        <v>27</v>
      </c>
      <c r="K38" s="20">
        <v>44197</v>
      </c>
      <c r="L38" s="20">
        <v>44531</v>
      </c>
      <c r="M38" s="15" t="s">
        <v>28</v>
      </c>
      <c r="N38" s="15" t="s">
        <v>28</v>
      </c>
      <c r="O38" s="3"/>
    </row>
    <row r="39" s="1" customFormat="1" ht="48.95" customHeight="1" spans="1:15">
      <c r="A39" s="14">
        <v>33</v>
      </c>
      <c r="B39" s="15" t="s">
        <v>170</v>
      </c>
      <c r="C39" s="15" t="s">
        <v>167</v>
      </c>
      <c r="D39" s="15" t="s">
        <v>171</v>
      </c>
      <c r="E39" s="15" t="s">
        <v>172</v>
      </c>
      <c r="F39" s="15">
        <v>24</v>
      </c>
      <c r="G39" s="15" t="s">
        <v>101</v>
      </c>
      <c r="H39" s="15">
        <v>24</v>
      </c>
      <c r="I39" s="15" t="s">
        <v>173</v>
      </c>
      <c r="J39" s="15" t="s">
        <v>27</v>
      </c>
      <c r="K39" s="20">
        <v>44197</v>
      </c>
      <c r="L39" s="20">
        <v>44531</v>
      </c>
      <c r="M39" s="15" t="s">
        <v>28</v>
      </c>
      <c r="N39" s="15" t="s">
        <v>28</v>
      </c>
      <c r="O39" s="3"/>
    </row>
    <row r="40" s="1" customFormat="1" ht="45" customHeight="1" spans="1:15">
      <c r="A40" s="14">
        <v>34</v>
      </c>
      <c r="B40" s="15" t="s">
        <v>174</v>
      </c>
      <c r="C40" s="15" t="s">
        <v>175</v>
      </c>
      <c r="D40" s="15" t="s">
        <v>176</v>
      </c>
      <c r="E40" s="15" t="s">
        <v>140</v>
      </c>
      <c r="F40" s="15">
        <v>32</v>
      </c>
      <c r="G40" s="15" t="s">
        <v>101</v>
      </c>
      <c r="H40" s="15">
        <v>32</v>
      </c>
      <c r="I40" s="15" t="s">
        <v>177</v>
      </c>
      <c r="J40" s="15" t="s">
        <v>27</v>
      </c>
      <c r="K40" s="20">
        <v>44197</v>
      </c>
      <c r="L40" s="20">
        <v>44531</v>
      </c>
      <c r="M40" s="15" t="s">
        <v>28</v>
      </c>
      <c r="N40" s="15" t="s">
        <v>28</v>
      </c>
      <c r="O40" s="3"/>
    </row>
    <row r="41" s="1" customFormat="1" ht="45" spans="1:15">
      <c r="A41" s="14">
        <v>35</v>
      </c>
      <c r="B41" s="15" t="s">
        <v>178</v>
      </c>
      <c r="C41" s="15" t="s">
        <v>167</v>
      </c>
      <c r="D41" s="15" t="s">
        <v>179</v>
      </c>
      <c r="E41" s="15" t="s">
        <v>130</v>
      </c>
      <c r="F41" s="15">
        <v>5</v>
      </c>
      <c r="G41" s="15" t="s">
        <v>101</v>
      </c>
      <c r="H41" s="15">
        <v>5</v>
      </c>
      <c r="I41" s="15" t="s">
        <v>180</v>
      </c>
      <c r="J41" s="15" t="s">
        <v>27</v>
      </c>
      <c r="K41" s="20">
        <v>44197</v>
      </c>
      <c r="L41" s="20">
        <v>44531</v>
      </c>
      <c r="M41" s="15" t="s">
        <v>28</v>
      </c>
      <c r="N41" s="15" t="s">
        <v>28</v>
      </c>
      <c r="O41" s="3"/>
    </row>
    <row r="42" s="1" customFormat="1" ht="45" customHeight="1" spans="1:15">
      <c r="A42" s="14">
        <v>36</v>
      </c>
      <c r="B42" s="15" t="s">
        <v>181</v>
      </c>
      <c r="C42" s="15" t="s">
        <v>182</v>
      </c>
      <c r="D42" s="15" t="s">
        <v>183</v>
      </c>
      <c r="E42" s="15" t="s">
        <v>184</v>
      </c>
      <c r="F42" s="15">
        <v>5</v>
      </c>
      <c r="G42" s="15" t="s">
        <v>101</v>
      </c>
      <c r="H42" s="15">
        <v>5</v>
      </c>
      <c r="I42" s="15" t="s">
        <v>185</v>
      </c>
      <c r="J42" s="15" t="s">
        <v>27</v>
      </c>
      <c r="K42" s="20">
        <v>44197</v>
      </c>
      <c r="L42" s="20">
        <v>44531</v>
      </c>
      <c r="M42" s="15" t="s">
        <v>28</v>
      </c>
      <c r="N42" s="15" t="s">
        <v>28</v>
      </c>
      <c r="O42" s="3"/>
    </row>
    <row r="43" s="1" customFormat="1" ht="45" spans="1:15">
      <c r="A43" s="14">
        <v>37</v>
      </c>
      <c r="B43" s="15" t="s">
        <v>186</v>
      </c>
      <c r="C43" s="15" t="s">
        <v>182</v>
      </c>
      <c r="D43" s="15" t="s">
        <v>187</v>
      </c>
      <c r="E43" s="15" t="s">
        <v>184</v>
      </c>
      <c r="F43" s="15">
        <v>5</v>
      </c>
      <c r="G43" s="15" t="s">
        <v>101</v>
      </c>
      <c r="H43" s="15">
        <v>5</v>
      </c>
      <c r="I43" s="15" t="s">
        <v>188</v>
      </c>
      <c r="J43" s="15" t="s">
        <v>27</v>
      </c>
      <c r="K43" s="20">
        <v>44197</v>
      </c>
      <c r="L43" s="20">
        <v>44531</v>
      </c>
      <c r="M43" s="15" t="s">
        <v>28</v>
      </c>
      <c r="N43" s="15" t="s">
        <v>28</v>
      </c>
      <c r="O43" s="3"/>
    </row>
    <row r="44" s="1" customFormat="1" ht="37.5" customHeight="1" spans="1:15">
      <c r="A44" s="16" t="s">
        <v>189</v>
      </c>
      <c r="B44" s="16" t="s">
        <v>190</v>
      </c>
      <c r="C44" s="16"/>
      <c r="D44" s="16"/>
      <c r="E44" s="11"/>
      <c r="F44" s="11">
        <f>SUM(F45:F111)</f>
        <v>2034.12</v>
      </c>
      <c r="G44" s="11"/>
      <c r="H44" s="11">
        <f>SUM(H45:H111)</f>
        <v>2034.12</v>
      </c>
      <c r="I44" s="16"/>
      <c r="J44" s="15"/>
      <c r="K44" s="16"/>
      <c r="L44" s="16"/>
      <c r="M44" s="16"/>
      <c r="N44" s="16"/>
      <c r="O44" s="3"/>
    </row>
    <row r="45" s="1" customFormat="1" ht="135" customHeight="1" spans="1:15">
      <c r="A45" s="17">
        <v>1</v>
      </c>
      <c r="B45" s="17" t="s">
        <v>191</v>
      </c>
      <c r="C45" s="17" t="s">
        <v>192</v>
      </c>
      <c r="D45" s="17" t="s">
        <v>193</v>
      </c>
      <c r="E45" s="17" t="s">
        <v>194</v>
      </c>
      <c r="F45" s="18">
        <f t="shared" ref="F45:F85" si="0">SUM(H45)</f>
        <v>78.4</v>
      </c>
      <c r="G45" s="17" t="s">
        <v>101</v>
      </c>
      <c r="H45" s="18">
        <f>SUM([1]整合涉农资金明细表!$H$6+[1]整合涉农资金明细表!$H$7+[1]整合涉农资金明细表!$H$8)</f>
        <v>78.4</v>
      </c>
      <c r="I45" s="21" t="s">
        <v>195</v>
      </c>
      <c r="J45" s="15" t="s">
        <v>27</v>
      </c>
      <c r="K45" s="22">
        <v>44181</v>
      </c>
      <c r="L45" s="22">
        <v>44262</v>
      </c>
      <c r="M45" s="23" t="s">
        <v>196</v>
      </c>
      <c r="N45" s="23" t="s">
        <v>196</v>
      </c>
      <c r="O45" s="3"/>
    </row>
    <row r="46" s="1" customFormat="1" ht="131.1" customHeight="1" spans="1:15">
      <c r="A46" s="17">
        <f t="shared" ref="A46:A50" si="1">SUM(A45+1)</f>
        <v>2</v>
      </c>
      <c r="B46" s="17" t="s">
        <v>197</v>
      </c>
      <c r="C46" s="17" t="s">
        <v>198</v>
      </c>
      <c r="D46" s="17" t="s">
        <v>199</v>
      </c>
      <c r="E46" s="17" t="s">
        <v>200</v>
      </c>
      <c r="F46" s="18">
        <f t="shared" si="0"/>
        <v>41.58</v>
      </c>
      <c r="G46" s="17" t="s">
        <v>101</v>
      </c>
      <c r="H46" s="18">
        <f>SUM([1]整合涉农资金明细表!$H$9+[1]整合涉农资金明细表!$H$10)</f>
        <v>41.58</v>
      </c>
      <c r="I46" s="21" t="s">
        <v>201</v>
      </c>
      <c r="J46" s="15" t="s">
        <v>27</v>
      </c>
      <c r="K46" s="22">
        <v>44181</v>
      </c>
      <c r="L46" s="22">
        <v>44262</v>
      </c>
      <c r="M46" s="23" t="s">
        <v>196</v>
      </c>
      <c r="N46" s="23" t="s">
        <v>196</v>
      </c>
      <c r="O46" s="3"/>
    </row>
    <row r="47" s="1" customFormat="1" ht="146.25" spans="1:15">
      <c r="A47" s="17">
        <f t="shared" si="1"/>
        <v>3</v>
      </c>
      <c r="B47" s="17" t="s">
        <v>202</v>
      </c>
      <c r="C47" s="17" t="s">
        <v>203</v>
      </c>
      <c r="D47" s="17" t="s">
        <v>204</v>
      </c>
      <c r="E47" s="17" t="s">
        <v>205</v>
      </c>
      <c r="F47" s="18">
        <f t="shared" si="0"/>
        <v>27.8</v>
      </c>
      <c r="G47" s="17" t="s">
        <v>101</v>
      </c>
      <c r="H47" s="18">
        <f>SUM([1]整合涉农资金明细表!$H$11+[1]整合涉农资金明细表!$H$12+[1]整合涉农资金明细表!$H$13+[1]整合涉农资金明细表!$H$14)</f>
        <v>27.8</v>
      </c>
      <c r="I47" s="21" t="s">
        <v>206</v>
      </c>
      <c r="J47" s="15" t="s">
        <v>27</v>
      </c>
      <c r="K47" s="22">
        <v>44181</v>
      </c>
      <c r="L47" s="22">
        <v>44262</v>
      </c>
      <c r="M47" s="23" t="s">
        <v>196</v>
      </c>
      <c r="N47" s="23" t="s">
        <v>196</v>
      </c>
      <c r="O47" s="3"/>
    </row>
    <row r="48" s="1" customFormat="1" ht="108" customHeight="1" spans="1:15">
      <c r="A48" s="17">
        <v>4</v>
      </c>
      <c r="B48" s="17" t="s">
        <v>207</v>
      </c>
      <c r="C48" s="17" t="s">
        <v>208</v>
      </c>
      <c r="D48" s="17" t="s">
        <v>209</v>
      </c>
      <c r="E48" s="17" t="s">
        <v>210</v>
      </c>
      <c r="F48" s="18">
        <f t="shared" si="0"/>
        <v>82.52</v>
      </c>
      <c r="G48" s="17" t="s">
        <v>101</v>
      </c>
      <c r="H48" s="18">
        <f>SUM([1]整合涉农资金明细表!$H$15+[1]整合涉农资金明细表!$H$16+[1]整合涉农资金明细表!$H$17)</f>
        <v>82.52</v>
      </c>
      <c r="I48" s="21" t="s">
        <v>211</v>
      </c>
      <c r="J48" s="15" t="s">
        <v>27</v>
      </c>
      <c r="K48" s="22">
        <v>44181</v>
      </c>
      <c r="L48" s="22">
        <v>44262</v>
      </c>
      <c r="M48" s="23" t="s">
        <v>196</v>
      </c>
      <c r="N48" s="23" t="s">
        <v>196</v>
      </c>
      <c r="O48" s="3"/>
    </row>
    <row r="49" s="1" customFormat="1" ht="80.1" customHeight="1" spans="1:15">
      <c r="A49" s="17">
        <v>5</v>
      </c>
      <c r="B49" s="17" t="s">
        <v>212</v>
      </c>
      <c r="C49" s="17" t="s">
        <v>213</v>
      </c>
      <c r="D49" s="17" t="s">
        <v>214</v>
      </c>
      <c r="E49" s="17" t="s">
        <v>215</v>
      </c>
      <c r="F49" s="18">
        <f t="shared" si="0"/>
        <v>40.42</v>
      </c>
      <c r="G49" s="17" t="s">
        <v>101</v>
      </c>
      <c r="H49" s="18">
        <f>SUM([1]整合涉农资金明细表!$H$18+[1]整合涉农资金明细表!$H$19+[1]整合涉农资金明细表!$H$20)</f>
        <v>40.42</v>
      </c>
      <c r="I49" s="21" t="s">
        <v>216</v>
      </c>
      <c r="J49" s="15" t="s">
        <v>27</v>
      </c>
      <c r="K49" s="22">
        <v>44181</v>
      </c>
      <c r="L49" s="22">
        <v>44262</v>
      </c>
      <c r="M49" s="23" t="s">
        <v>196</v>
      </c>
      <c r="N49" s="23" t="s">
        <v>196</v>
      </c>
      <c r="O49" s="3"/>
    </row>
    <row r="50" s="1" customFormat="1" ht="81" customHeight="1" spans="1:15">
      <c r="A50" s="17">
        <f t="shared" si="1"/>
        <v>6</v>
      </c>
      <c r="B50" s="17" t="s">
        <v>217</v>
      </c>
      <c r="C50" s="17" t="s">
        <v>218</v>
      </c>
      <c r="D50" s="17" t="s">
        <v>219</v>
      </c>
      <c r="E50" s="17" t="s">
        <v>220</v>
      </c>
      <c r="F50" s="18">
        <f t="shared" si="0"/>
        <v>55.9</v>
      </c>
      <c r="G50" s="17" t="s">
        <v>101</v>
      </c>
      <c r="H50" s="18">
        <f>SUM([1]整合涉农资金明细表!$H$21+[1]整合涉农资金明细表!$H$22+[1]整合涉农资金明细表!$H$23)</f>
        <v>55.9</v>
      </c>
      <c r="I50" s="21" t="s">
        <v>221</v>
      </c>
      <c r="J50" s="15" t="s">
        <v>27</v>
      </c>
      <c r="K50" s="22">
        <v>44181</v>
      </c>
      <c r="L50" s="22">
        <v>44262</v>
      </c>
      <c r="M50" s="23" t="s">
        <v>196</v>
      </c>
      <c r="N50" s="23" t="s">
        <v>196</v>
      </c>
      <c r="O50" s="3"/>
    </row>
    <row r="51" s="1" customFormat="1" ht="54.95" customHeight="1" spans="1:15">
      <c r="A51" s="17">
        <v>7</v>
      </c>
      <c r="B51" s="17" t="s">
        <v>222</v>
      </c>
      <c r="C51" s="17" t="s">
        <v>223</v>
      </c>
      <c r="D51" s="17" t="s">
        <v>224</v>
      </c>
      <c r="E51" s="17" t="s">
        <v>225</v>
      </c>
      <c r="F51" s="18">
        <f t="shared" si="0"/>
        <v>48.38</v>
      </c>
      <c r="G51" s="17" t="s">
        <v>101</v>
      </c>
      <c r="H51" s="18">
        <f>SUM([1]整合涉农资金明细表!$H$24+[1]整合涉农资金明细表!$H$25)</f>
        <v>48.38</v>
      </c>
      <c r="I51" s="21" t="s">
        <v>226</v>
      </c>
      <c r="J51" s="15" t="s">
        <v>27</v>
      </c>
      <c r="K51" s="22">
        <v>44181</v>
      </c>
      <c r="L51" s="22">
        <v>44262</v>
      </c>
      <c r="M51" s="23" t="s">
        <v>196</v>
      </c>
      <c r="N51" s="23" t="s">
        <v>196</v>
      </c>
      <c r="O51" s="3"/>
    </row>
    <row r="52" s="1" customFormat="1" ht="51" customHeight="1" spans="1:15">
      <c r="A52" s="17">
        <v>8</v>
      </c>
      <c r="B52" s="17" t="s">
        <v>227</v>
      </c>
      <c r="C52" s="17" t="s">
        <v>228</v>
      </c>
      <c r="D52" s="17" t="s">
        <v>229</v>
      </c>
      <c r="E52" s="17" t="s">
        <v>230</v>
      </c>
      <c r="F52" s="18">
        <f t="shared" si="0"/>
        <v>17.05</v>
      </c>
      <c r="G52" s="17" t="s">
        <v>101</v>
      </c>
      <c r="H52" s="18">
        <f>SUM([2]整合涉农资金明细表!$R$67)</f>
        <v>17.05</v>
      </c>
      <c r="I52" s="21" t="s">
        <v>231</v>
      </c>
      <c r="J52" s="15" t="s">
        <v>27</v>
      </c>
      <c r="K52" s="22">
        <v>44181</v>
      </c>
      <c r="L52" s="22">
        <v>44262</v>
      </c>
      <c r="M52" s="23" t="s">
        <v>196</v>
      </c>
      <c r="N52" s="23" t="s">
        <v>196</v>
      </c>
      <c r="O52" s="3"/>
    </row>
    <row r="53" s="1" customFormat="1" ht="48.75" customHeight="1" spans="1:15">
      <c r="A53" s="17">
        <v>9</v>
      </c>
      <c r="B53" s="17" t="s">
        <v>232</v>
      </c>
      <c r="C53" s="17" t="s">
        <v>233</v>
      </c>
      <c r="D53" s="17" t="s">
        <v>234</v>
      </c>
      <c r="E53" s="17" t="s">
        <v>235</v>
      </c>
      <c r="F53" s="18">
        <f t="shared" si="0"/>
        <v>10.66</v>
      </c>
      <c r="G53" s="17" t="s">
        <v>101</v>
      </c>
      <c r="H53" s="18">
        <f>SUM([1]整合涉农资金明细表!$H$27+[1]整合涉农资金明细表!$H$28)</f>
        <v>10.66</v>
      </c>
      <c r="I53" s="21" t="s">
        <v>236</v>
      </c>
      <c r="J53" s="15" t="s">
        <v>27</v>
      </c>
      <c r="K53" s="22">
        <v>44181</v>
      </c>
      <c r="L53" s="22">
        <v>44262</v>
      </c>
      <c r="M53" s="23" t="s">
        <v>196</v>
      </c>
      <c r="N53" s="23" t="s">
        <v>196</v>
      </c>
      <c r="O53" s="3"/>
    </row>
    <row r="54" s="1" customFormat="1" ht="54" customHeight="1" spans="1:15">
      <c r="A54" s="17">
        <v>10</v>
      </c>
      <c r="B54" s="17" t="s">
        <v>237</v>
      </c>
      <c r="C54" s="17" t="s">
        <v>238</v>
      </c>
      <c r="D54" s="17" t="s">
        <v>239</v>
      </c>
      <c r="E54" s="17" t="s">
        <v>240</v>
      </c>
      <c r="F54" s="18">
        <f t="shared" si="0"/>
        <v>20.69</v>
      </c>
      <c r="G54" s="17" t="s">
        <v>101</v>
      </c>
      <c r="H54" s="18">
        <f>SUM([2]整合涉农资金明细表!$R$90)</f>
        <v>20.69</v>
      </c>
      <c r="I54" s="21" t="s">
        <v>241</v>
      </c>
      <c r="J54" s="15" t="s">
        <v>27</v>
      </c>
      <c r="K54" s="22">
        <v>44181</v>
      </c>
      <c r="L54" s="22">
        <v>44262</v>
      </c>
      <c r="M54" s="23" t="s">
        <v>196</v>
      </c>
      <c r="N54" s="23" t="s">
        <v>196</v>
      </c>
      <c r="O54" s="3"/>
    </row>
    <row r="55" s="1" customFormat="1" ht="45.95" customHeight="1" spans="1:15">
      <c r="A55" s="17">
        <v>11</v>
      </c>
      <c r="B55" s="17" t="s">
        <v>242</v>
      </c>
      <c r="C55" s="17" t="s">
        <v>243</v>
      </c>
      <c r="D55" s="17" t="s">
        <v>244</v>
      </c>
      <c r="E55" s="17" t="s">
        <v>245</v>
      </c>
      <c r="F55" s="18">
        <f t="shared" si="0"/>
        <v>46.65</v>
      </c>
      <c r="G55" s="17" t="s">
        <v>101</v>
      </c>
      <c r="H55" s="18">
        <f>SUM([2]整合涉农资金明细表!$R$91)</f>
        <v>46.65</v>
      </c>
      <c r="I55" s="21" t="s">
        <v>246</v>
      </c>
      <c r="J55" s="15" t="s">
        <v>27</v>
      </c>
      <c r="K55" s="22">
        <v>44181</v>
      </c>
      <c r="L55" s="22">
        <v>44262</v>
      </c>
      <c r="M55" s="23" t="s">
        <v>196</v>
      </c>
      <c r="N55" s="23" t="s">
        <v>196</v>
      </c>
      <c r="O55" s="3"/>
    </row>
    <row r="56" s="1" customFormat="1" ht="48.95" customHeight="1" spans="1:15">
      <c r="A56" s="17">
        <v>12</v>
      </c>
      <c r="B56" s="17" t="s">
        <v>247</v>
      </c>
      <c r="C56" s="17" t="s">
        <v>248</v>
      </c>
      <c r="D56" s="17" t="s">
        <v>249</v>
      </c>
      <c r="E56" s="17" t="s">
        <v>250</v>
      </c>
      <c r="F56" s="18">
        <f t="shared" si="0"/>
        <v>15.35</v>
      </c>
      <c r="G56" s="17" t="s">
        <v>101</v>
      </c>
      <c r="H56" s="18">
        <f>SUM([2]整合涉农资金明细表!$R$92)</f>
        <v>15.35</v>
      </c>
      <c r="I56" s="21" t="s">
        <v>251</v>
      </c>
      <c r="J56" s="15" t="s">
        <v>27</v>
      </c>
      <c r="K56" s="22">
        <v>44181</v>
      </c>
      <c r="L56" s="22">
        <v>44262</v>
      </c>
      <c r="M56" s="23" t="s">
        <v>196</v>
      </c>
      <c r="N56" s="23" t="s">
        <v>196</v>
      </c>
      <c r="O56" s="3"/>
    </row>
    <row r="57" s="1" customFormat="1" ht="51" customHeight="1" spans="1:15">
      <c r="A57" s="17">
        <v>13</v>
      </c>
      <c r="B57" s="17" t="s">
        <v>252</v>
      </c>
      <c r="C57" s="17" t="s">
        <v>253</v>
      </c>
      <c r="D57" s="17" t="s">
        <v>254</v>
      </c>
      <c r="E57" s="17" t="s">
        <v>255</v>
      </c>
      <c r="F57" s="18">
        <f t="shared" si="0"/>
        <v>12.2</v>
      </c>
      <c r="G57" s="17" t="s">
        <v>101</v>
      </c>
      <c r="H57" s="18">
        <f>SUM([2]整合涉农资金明细表!$R$93)</f>
        <v>12.2</v>
      </c>
      <c r="I57" s="21" t="s">
        <v>256</v>
      </c>
      <c r="J57" s="15" t="s">
        <v>27</v>
      </c>
      <c r="K57" s="22">
        <v>44181</v>
      </c>
      <c r="L57" s="22">
        <v>44262</v>
      </c>
      <c r="M57" s="23" t="s">
        <v>196</v>
      </c>
      <c r="N57" s="23" t="s">
        <v>196</v>
      </c>
      <c r="O57" s="3"/>
    </row>
    <row r="58" s="1" customFormat="1" ht="48.95" customHeight="1" spans="1:15">
      <c r="A58" s="17">
        <v>14</v>
      </c>
      <c r="B58" s="17" t="s">
        <v>257</v>
      </c>
      <c r="C58" s="17" t="s">
        <v>258</v>
      </c>
      <c r="D58" s="17" t="s">
        <v>259</v>
      </c>
      <c r="E58" s="17" t="s">
        <v>260</v>
      </c>
      <c r="F58" s="18">
        <f t="shared" si="0"/>
        <v>9.71</v>
      </c>
      <c r="G58" s="17" t="s">
        <v>101</v>
      </c>
      <c r="H58" s="18">
        <f>SUM([2]整合涉农资金明细表!$R$94)</f>
        <v>9.71</v>
      </c>
      <c r="I58" s="21" t="s">
        <v>261</v>
      </c>
      <c r="J58" s="15" t="s">
        <v>27</v>
      </c>
      <c r="K58" s="22">
        <v>44181</v>
      </c>
      <c r="L58" s="22">
        <v>44262</v>
      </c>
      <c r="M58" s="23" t="s">
        <v>196</v>
      </c>
      <c r="N58" s="23" t="s">
        <v>196</v>
      </c>
      <c r="O58" s="3"/>
    </row>
    <row r="59" s="1" customFormat="1" ht="36.75" customHeight="1" spans="1:15">
      <c r="A59" s="17">
        <v>15</v>
      </c>
      <c r="B59" s="17" t="s">
        <v>262</v>
      </c>
      <c r="C59" s="17" t="s">
        <v>263</v>
      </c>
      <c r="D59" s="17" t="s">
        <v>264</v>
      </c>
      <c r="E59" s="17" t="s">
        <v>265</v>
      </c>
      <c r="F59" s="18">
        <f t="shared" si="0"/>
        <v>8.44</v>
      </c>
      <c r="G59" s="17" t="s">
        <v>101</v>
      </c>
      <c r="H59" s="18">
        <f>SUM([2]整合涉农资金明细表!$R$95)</f>
        <v>8.44</v>
      </c>
      <c r="I59" s="21" t="s">
        <v>266</v>
      </c>
      <c r="J59" s="15" t="s">
        <v>27</v>
      </c>
      <c r="K59" s="22">
        <v>44181</v>
      </c>
      <c r="L59" s="22">
        <v>44262</v>
      </c>
      <c r="M59" s="23" t="s">
        <v>196</v>
      </c>
      <c r="N59" s="23" t="s">
        <v>196</v>
      </c>
      <c r="O59" s="3"/>
    </row>
    <row r="60" s="1" customFormat="1" ht="36.75" customHeight="1" spans="1:15">
      <c r="A60" s="17">
        <v>16</v>
      </c>
      <c r="B60" s="17" t="s">
        <v>267</v>
      </c>
      <c r="C60" s="17" t="s">
        <v>268</v>
      </c>
      <c r="D60" s="17" t="s">
        <v>269</v>
      </c>
      <c r="E60" s="17" t="s">
        <v>270</v>
      </c>
      <c r="F60" s="18">
        <f t="shared" si="0"/>
        <v>9.32</v>
      </c>
      <c r="G60" s="17" t="s">
        <v>101</v>
      </c>
      <c r="H60" s="18">
        <f>SUM([2]整合涉农资金明细表!$R$96)</f>
        <v>9.32</v>
      </c>
      <c r="I60" s="21" t="s">
        <v>271</v>
      </c>
      <c r="J60" s="15" t="s">
        <v>27</v>
      </c>
      <c r="K60" s="22">
        <v>44181</v>
      </c>
      <c r="L60" s="22">
        <v>44262</v>
      </c>
      <c r="M60" s="23" t="s">
        <v>196</v>
      </c>
      <c r="N60" s="23" t="s">
        <v>196</v>
      </c>
      <c r="O60" s="3"/>
    </row>
    <row r="61" s="1" customFormat="1" ht="36.75" customHeight="1" spans="1:15">
      <c r="A61" s="17">
        <v>17</v>
      </c>
      <c r="B61" s="17" t="s">
        <v>272</v>
      </c>
      <c r="C61" s="17" t="s">
        <v>273</v>
      </c>
      <c r="D61" s="17" t="s">
        <v>274</v>
      </c>
      <c r="E61" s="17" t="s">
        <v>275</v>
      </c>
      <c r="F61" s="18">
        <f t="shared" si="0"/>
        <v>8.72</v>
      </c>
      <c r="G61" s="17" t="s">
        <v>101</v>
      </c>
      <c r="H61" s="18">
        <f>SUM([2]整合涉农资金明细表!$R$97)</f>
        <v>8.72</v>
      </c>
      <c r="I61" s="21" t="s">
        <v>276</v>
      </c>
      <c r="J61" s="15" t="s">
        <v>27</v>
      </c>
      <c r="K61" s="22">
        <v>44181</v>
      </c>
      <c r="L61" s="22">
        <v>44262</v>
      </c>
      <c r="M61" s="23" t="s">
        <v>196</v>
      </c>
      <c r="N61" s="23" t="s">
        <v>196</v>
      </c>
      <c r="O61" s="3"/>
    </row>
    <row r="62" s="1" customFormat="1" ht="75" customHeight="1" spans="1:15">
      <c r="A62" s="17">
        <v>18</v>
      </c>
      <c r="B62" s="17" t="s">
        <v>277</v>
      </c>
      <c r="C62" s="17" t="s">
        <v>278</v>
      </c>
      <c r="D62" s="17" t="s">
        <v>279</v>
      </c>
      <c r="E62" s="17" t="s">
        <v>280</v>
      </c>
      <c r="F62" s="18">
        <f t="shared" si="0"/>
        <v>12.28</v>
      </c>
      <c r="G62" s="17" t="s">
        <v>101</v>
      </c>
      <c r="H62" s="18">
        <f>SUM([1]整合涉农资金明细表!$H$37+[1]整合涉农资金明细表!$H$38+[1]整合涉农资金明细表!$H$39)</f>
        <v>12.28</v>
      </c>
      <c r="I62" s="21" t="s">
        <v>281</v>
      </c>
      <c r="J62" s="15" t="s">
        <v>27</v>
      </c>
      <c r="K62" s="22">
        <v>44181</v>
      </c>
      <c r="L62" s="22">
        <v>44262</v>
      </c>
      <c r="M62" s="23" t="s">
        <v>196</v>
      </c>
      <c r="N62" s="23" t="s">
        <v>196</v>
      </c>
      <c r="O62" s="3"/>
    </row>
    <row r="63" s="1" customFormat="1" ht="56.1" customHeight="1" spans="1:15">
      <c r="A63" s="17">
        <v>19</v>
      </c>
      <c r="B63" s="17" t="s">
        <v>282</v>
      </c>
      <c r="C63" s="17" t="s">
        <v>283</v>
      </c>
      <c r="D63" s="17" t="s">
        <v>284</v>
      </c>
      <c r="E63" s="17" t="s">
        <v>285</v>
      </c>
      <c r="F63" s="18">
        <f t="shared" si="0"/>
        <v>8.39</v>
      </c>
      <c r="G63" s="17" t="s">
        <v>101</v>
      </c>
      <c r="H63" s="18">
        <f>SUM([2]整合涉农资金明细表!$R$101)</f>
        <v>8.39</v>
      </c>
      <c r="I63" s="21" t="s">
        <v>286</v>
      </c>
      <c r="J63" s="15" t="s">
        <v>27</v>
      </c>
      <c r="K63" s="22">
        <v>44181</v>
      </c>
      <c r="L63" s="22">
        <v>44262</v>
      </c>
      <c r="M63" s="23" t="s">
        <v>196</v>
      </c>
      <c r="N63" s="23" t="s">
        <v>196</v>
      </c>
      <c r="O63" s="3"/>
    </row>
    <row r="64" s="1" customFormat="1" ht="48.95" customHeight="1" spans="1:15">
      <c r="A64" s="17">
        <v>20</v>
      </c>
      <c r="B64" s="17" t="s">
        <v>287</v>
      </c>
      <c r="C64" s="17" t="s">
        <v>288</v>
      </c>
      <c r="D64" s="17" t="s">
        <v>64</v>
      </c>
      <c r="E64" s="17" t="s">
        <v>289</v>
      </c>
      <c r="F64" s="18">
        <f t="shared" si="0"/>
        <v>16.19</v>
      </c>
      <c r="G64" s="17" t="s">
        <v>101</v>
      </c>
      <c r="H64" s="18">
        <f>SUM([1]整合涉农资金明细表!$H$41+[1]整合涉农资金明细表!$H$42)</f>
        <v>16.19</v>
      </c>
      <c r="I64" s="21" t="s">
        <v>290</v>
      </c>
      <c r="J64" s="15" t="s">
        <v>27</v>
      </c>
      <c r="K64" s="22">
        <v>44181</v>
      </c>
      <c r="L64" s="22">
        <v>44262</v>
      </c>
      <c r="M64" s="23" t="s">
        <v>196</v>
      </c>
      <c r="N64" s="23" t="s">
        <v>196</v>
      </c>
      <c r="O64" s="3"/>
    </row>
    <row r="65" s="1" customFormat="1" ht="36.75" customHeight="1" spans="1:15">
      <c r="A65" s="17">
        <v>21</v>
      </c>
      <c r="B65" s="17" t="s">
        <v>291</v>
      </c>
      <c r="C65" s="17" t="s">
        <v>292</v>
      </c>
      <c r="D65" s="17" t="s">
        <v>293</v>
      </c>
      <c r="E65" s="17" t="s">
        <v>294</v>
      </c>
      <c r="F65" s="18">
        <f t="shared" si="0"/>
        <v>17.59</v>
      </c>
      <c r="G65" s="17" t="s">
        <v>101</v>
      </c>
      <c r="H65" s="18">
        <v>17.59</v>
      </c>
      <c r="I65" s="21" t="s">
        <v>295</v>
      </c>
      <c r="J65" s="15" t="s">
        <v>27</v>
      </c>
      <c r="K65" s="22">
        <v>44181</v>
      </c>
      <c r="L65" s="22">
        <v>44262</v>
      </c>
      <c r="M65" s="23" t="s">
        <v>196</v>
      </c>
      <c r="N65" s="23" t="s">
        <v>196</v>
      </c>
      <c r="O65" s="3"/>
    </row>
    <row r="66" s="1" customFormat="1" ht="36.75" customHeight="1" spans="1:15">
      <c r="A66" s="17">
        <v>22</v>
      </c>
      <c r="B66" s="17" t="s">
        <v>296</v>
      </c>
      <c r="C66" s="17" t="s">
        <v>297</v>
      </c>
      <c r="D66" s="17" t="s">
        <v>298</v>
      </c>
      <c r="E66" s="17" t="s">
        <v>299</v>
      </c>
      <c r="F66" s="18">
        <f t="shared" si="0"/>
        <v>8.33</v>
      </c>
      <c r="G66" s="17" t="s">
        <v>101</v>
      </c>
      <c r="H66" s="18">
        <f>SUM([2]整合涉农资金明细表!$R$105)</f>
        <v>8.33</v>
      </c>
      <c r="I66" s="21" t="s">
        <v>300</v>
      </c>
      <c r="J66" s="15" t="s">
        <v>27</v>
      </c>
      <c r="K66" s="22">
        <v>44181</v>
      </c>
      <c r="L66" s="22">
        <v>44262</v>
      </c>
      <c r="M66" s="23" t="s">
        <v>196</v>
      </c>
      <c r="N66" s="23" t="s">
        <v>196</v>
      </c>
      <c r="O66" s="3"/>
    </row>
    <row r="67" s="1" customFormat="1" ht="36.75" customHeight="1" spans="1:15">
      <c r="A67" s="17">
        <v>23</v>
      </c>
      <c r="B67" s="17" t="s">
        <v>301</v>
      </c>
      <c r="C67" s="17" t="s">
        <v>302</v>
      </c>
      <c r="D67" s="17" t="s">
        <v>303</v>
      </c>
      <c r="E67" s="17" t="s">
        <v>304</v>
      </c>
      <c r="F67" s="18">
        <f t="shared" si="0"/>
        <v>8.05</v>
      </c>
      <c r="G67" s="17" t="s">
        <v>101</v>
      </c>
      <c r="H67" s="18">
        <f>SUM([2]整合涉农资金明细表!$R$106+[2]整合涉农资金明细表!$R$108)</f>
        <v>8.05</v>
      </c>
      <c r="I67" s="21" t="s">
        <v>305</v>
      </c>
      <c r="J67" s="15" t="s">
        <v>27</v>
      </c>
      <c r="K67" s="22">
        <v>44181</v>
      </c>
      <c r="L67" s="22">
        <v>44262</v>
      </c>
      <c r="M67" s="23" t="s">
        <v>196</v>
      </c>
      <c r="N67" s="23" t="s">
        <v>196</v>
      </c>
      <c r="O67" s="3"/>
    </row>
    <row r="68" s="1" customFormat="1" ht="36.75" customHeight="1" spans="1:15">
      <c r="A68" s="17">
        <v>24</v>
      </c>
      <c r="B68" s="17" t="s">
        <v>306</v>
      </c>
      <c r="C68" s="17" t="s">
        <v>307</v>
      </c>
      <c r="D68" s="17" t="s">
        <v>308</v>
      </c>
      <c r="E68" s="17" t="s">
        <v>309</v>
      </c>
      <c r="F68" s="18">
        <f t="shared" si="0"/>
        <v>9.62</v>
      </c>
      <c r="G68" s="17" t="s">
        <v>101</v>
      </c>
      <c r="H68" s="18">
        <f>SUM([2]整合涉农资金明细表!$R$107)</f>
        <v>9.62</v>
      </c>
      <c r="I68" s="21" t="s">
        <v>310</v>
      </c>
      <c r="J68" s="15" t="s">
        <v>27</v>
      </c>
      <c r="K68" s="22">
        <v>44181</v>
      </c>
      <c r="L68" s="22">
        <v>44262</v>
      </c>
      <c r="M68" s="23" t="s">
        <v>196</v>
      </c>
      <c r="N68" s="23" t="s">
        <v>196</v>
      </c>
      <c r="O68" s="3"/>
    </row>
    <row r="69" s="1" customFormat="1" ht="36.75" customHeight="1" spans="1:15">
      <c r="A69" s="17">
        <v>25</v>
      </c>
      <c r="B69" s="17" t="s">
        <v>311</v>
      </c>
      <c r="C69" s="17" t="s">
        <v>312</v>
      </c>
      <c r="D69" s="17" t="s">
        <v>313</v>
      </c>
      <c r="E69" s="17" t="s">
        <v>314</v>
      </c>
      <c r="F69" s="18">
        <f t="shared" si="0"/>
        <v>5.73</v>
      </c>
      <c r="G69" s="17" t="s">
        <v>101</v>
      </c>
      <c r="H69" s="18">
        <f>SUM([2]整合涉农资金明细表!$R$109)</f>
        <v>5.73</v>
      </c>
      <c r="I69" s="21" t="s">
        <v>315</v>
      </c>
      <c r="J69" s="15" t="s">
        <v>27</v>
      </c>
      <c r="K69" s="22">
        <v>44181</v>
      </c>
      <c r="L69" s="22">
        <v>44262</v>
      </c>
      <c r="M69" s="23" t="s">
        <v>196</v>
      </c>
      <c r="N69" s="23" t="s">
        <v>196</v>
      </c>
      <c r="O69" s="3"/>
    </row>
    <row r="70" s="1" customFormat="1" ht="83.1" customHeight="1" spans="1:15">
      <c r="A70" s="17">
        <v>26</v>
      </c>
      <c r="B70" s="17" t="s">
        <v>316</v>
      </c>
      <c r="C70" s="17" t="s">
        <v>317</v>
      </c>
      <c r="D70" s="17" t="s">
        <v>318</v>
      </c>
      <c r="E70" s="17" t="s">
        <v>319</v>
      </c>
      <c r="F70" s="18">
        <f t="shared" si="0"/>
        <v>7.16</v>
      </c>
      <c r="G70" s="17" t="s">
        <v>101</v>
      </c>
      <c r="H70" s="18">
        <f>SUM([1]整合涉农资金明细表!$H$49+[1]整合涉农资金明细表!$H$50)</f>
        <v>7.16</v>
      </c>
      <c r="I70" s="21" t="s">
        <v>320</v>
      </c>
      <c r="J70" s="15" t="s">
        <v>27</v>
      </c>
      <c r="K70" s="22">
        <v>44181</v>
      </c>
      <c r="L70" s="22">
        <v>44262</v>
      </c>
      <c r="M70" s="23" t="s">
        <v>196</v>
      </c>
      <c r="N70" s="23" t="s">
        <v>196</v>
      </c>
      <c r="O70" s="3"/>
    </row>
    <row r="71" s="1" customFormat="1" ht="68.1" customHeight="1" spans="1:15">
      <c r="A71" s="17">
        <v>27</v>
      </c>
      <c r="B71" s="17" t="s">
        <v>321</v>
      </c>
      <c r="C71" s="17" t="s">
        <v>322</v>
      </c>
      <c r="D71" s="17" t="s">
        <v>323</v>
      </c>
      <c r="E71" s="17" t="s">
        <v>324</v>
      </c>
      <c r="F71" s="18">
        <f t="shared" si="0"/>
        <v>13.91</v>
      </c>
      <c r="G71" s="17" t="s">
        <v>101</v>
      </c>
      <c r="H71" s="18">
        <f>SUM([1]整合涉农资金明细表!$H$51+[1]整合涉农资金明细表!$H$53)</f>
        <v>13.91</v>
      </c>
      <c r="I71" s="21" t="s">
        <v>325</v>
      </c>
      <c r="J71" s="15" t="s">
        <v>27</v>
      </c>
      <c r="K71" s="22">
        <v>44181</v>
      </c>
      <c r="L71" s="22">
        <v>44262</v>
      </c>
      <c r="M71" s="23" t="s">
        <v>196</v>
      </c>
      <c r="N71" s="23" t="s">
        <v>196</v>
      </c>
      <c r="O71" s="3"/>
    </row>
    <row r="72" s="1" customFormat="1" ht="50.1" customHeight="1" spans="1:15">
      <c r="A72" s="17">
        <v>28</v>
      </c>
      <c r="B72" s="17" t="s">
        <v>326</v>
      </c>
      <c r="C72" s="17" t="s">
        <v>327</v>
      </c>
      <c r="D72" s="17" t="s">
        <v>328</v>
      </c>
      <c r="E72" s="17" t="s">
        <v>329</v>
      </c>
      <c r="F72" s="18">
        <f t="shared" si="0"/>
        <v>10.72</v>
      </c>
      <c r="G72" s="17" t="s">
        <v>101</v>
      </c>
      <c r="H72" s="18">
        <f>SUM([2]整合涉农资金明细表!$R$113)</f>
        <v>10.72</v>
      </c>
      <c r="I72" s="21" t="s">
        <v>330</v>
      </c>
      <c r="J72" s="15" t="s">
        <v>27</v>
      </c>
      <c r="K72" s="22">
        <v>44181</v>
      </c>
      <c r="L72" s="22">
        <v>44262</v>
      </c>
      <c r="M72" s="23" t="s">
        <v>196</v>
      </c>
      <c r="N72" s="23" t="s">
        <v>196</v>
      </c>
      <c r="O72" s="3"/>
    </row>
    <row r="73" s="1" customFormat="1" ht="66" customHeight="1" spans="1:15">
      <c r="A73" s="17">
        <v>29</v>
      </c>
      <c r="B73" s="17" t="s">
        <v>331</v>
      </c>
      <c r="C73" s="17" t="s">
        <v>332</v>
      </c>
      <c r="D73" s="17" t="s">
        <v>333</v>
      </c>
      <c r="E73" s="17" t="s">
        <v>334</v>
      </c>
      <c r="F73" s="18">
        <f t="shared" si="0"/>
        <v>7.98</v>
      </c>
      <c r="G73" s="17" t="s">
        <v>101</v>
      </c>
      <c r="H73" s="18">
        <f>SUM([1]整合涉农资金明细表!$H$54+[1]整合涉农资金明细表!$H$56)</f>
        <v>7.98</v>
      </c>
      <c r="I73" s="21" t="s">
        <v>335</v>
      </c>
      <c r="J73" s="15" t="s">
        <v>27</v>
      </c>
      <c r="K73" s="22">
        <v>44181</v>
      </c>
      <c r="L73" s="22">
        <v>44262</v>
      </c>
      <c r="M73" s="23" t="s">
        <v>196</v>
      </c>
      <c r="N73" s="23" t="s">
        <v>196</v>
      </c>
      <c r="O73" s="3"/>
    </row>
    <row r="74" s="1" customFormat="1" ht="57" customHeight="1" spans="1:15">
      <c r="A74" s="17">
        <v>30</v>
      </c>
      <c r="B74" s="17" t="s">
        <v>336</v>
      </c>
      <c r="C74" s="17" t="s">
        <v>337</v>
      </c>
      <c r="D74" s="17" t="s">
        <v>338</v>
      </c>
      <c r="E74" s="17" t="s">
        <v>339</v>
      </c>
      <c r="F74" s="18">
        <f t="shared" si="0"/>
        <v>10.58</v>
      </c>
      <c r="G74" s="17" t="s">
        <v>101</v>
      </c>
      <c r="H74" s="18">
        <f>SUM([2]整合涉农资金明细表!$R$116)</f>
        <v>10.58</v>
      </c>
      <c r="I74" s="21" t="s">
        <v>340</v>
      </c>
      <c r="J74" s="15" t="s">
        <v>27</v>
      </c>
      <c r="K74" s="22">
        <v>44181</v>
      </c>
      <c r="L74" s="22">
        <v>44262</v>
      </c>
      <c r="M74" s="23" t="s">
        <v>196</v>
      </c>
      <c r="N74" s="23" t="s">
        <v>196</v>
      </c>
      <c r="O74" s="3"/>
    </row>
    <row r="75" s="1" customFormat="1" ht="56.1" customHeight="1" spans="1:15">
      <c r="A75" s="17">
        <v>31</v>
      </c>
      <c r="B75" s="17" t="s">
        <v>341</v>
      </c>
      <c r="C75" s="17" t="s">
        <v>342</v>
      </c>
      <c r="D75" s="17" t="s">
        <v>343</v>
      </c>
      <c r="E75" s="17" t="s">
        <v>344</v>
      </c>
      <c r="F75" s="18">
        <f t="shared" si="0"/>
        <v>9.23</v>
      </c>
      <c r="G75" s="17" t="s">
        <v>101</v>
      </c>
      <c r="H75" s="18">
        <f>SUM([1]整合涉农资金明细表!$H$57+[1]整合涉农资金明细表!$H$58)</f>
        <v>9.23</v>
      </c>
      <c r="I75" s="21" t="s">
        <v>345</v>
      </c>
      <c r="J75" s="15" t="s">
        <v>27</v>
      </c>
      <c r="K75" s="22">
        <v>44181</v>
      </c>
      <c r="L75" s="22">
        <v>44262</v>
      </c>
      <c r="M75" s="23" t="s">
        <v>196</v>
      </c>
      <c r="N75" s="23" t="s">
        <v>196</v>
      </c>
      <c r="O75" s="3"/>
    </row>
    <row r="76" s="1" customFormat="1" ht="50.1" customHeight="1" spans="1:15">
      <c r="A76" s="17">
        <v>32</v>
      </c>
      <c r="B76" s="17" t="s">
        <v>346</v>
      </c>
      <c r="C76" s="17" t="s">
        <v>347</v>
      </c>
      <c r="D76" s="17" t="s">
        <v>348</v>
      </c>
      <c r="E76" s="17" t="s">
        <v>349</v>
      </c>
      <c r="F76" s="18">
        <f t="shared" si="0"/>
        <v>30.08</v>
      </c>
      <c r="G76" s="17" t="s">
        <v>101</v>
      </c>
      <c r="H76" s="18">
        <f>SUM([2]整合涉农资金明细表!$R$120)</f>
        <v>30.08</v>
      </c>
      <c r="I76" s="21" t="s">
        <v>350</v>
      </c>
      <c r="J76" s="15" t="s">
        <v>27</v>
      </c>
      <c r="K76" s="22">
        <v>44181</v>
      </c>
      <c r="L76" s="22">
        <v>44262</v>
      </c>
      <c r="M76" s="23" t="s">
        <v>196</v>
      </c>
      <c r="N76" s="23" t="s">
        <v>196</v>
      </c>
      <c r="O76" s="3"/>
    </row>
    <row r="77" s="1" customFormat="1" ht="53.1" customHeight="1" spans="1:15">
      <c r="A77" s="17">
        <v>33</v>
      </c>
      <c r="B77" s="17" t="s">
        <v>351</v>
      </c>
      <c r="C77" s="17" t="s">
        <v>352</v>
      </c>
      <c r="D77" s="17" t="s">
        <v>353</v>
      </c>
      <c r="E77" s="17" t="s">
        <v>354</v>
      </c>
      <c r="F77" s="18">
        <f t="shared" si="0"/>
        <v>8.38</v>
      </c>
      <c r="G77" s="17" t="s">
        <v>101</v>
      </c>
      <c r="H77" s="18">
        <f>SUM([2]整合涉农资金明细表!$R$121)</f>
        <v>8.38</v>
      </c>
      <c r="I77" s="21" t="s">
        <v>355</v>
      </c>
      <c r="J77" s="15" t="s">
        <v>27</v>
      </c>
      <c r="K77" s="22">
        <v>44181</v>
      </c>
      <c r="L77" s="22">
        <v>44262</v>
      </c>
      <c r="M77" s="23" t="s">
        <v>196</v>
      </c>
      <c r="N77" s="23" t="s">
        <v>196</v>
      </c>
      <c r="O77" s="3"/>
    </row>
    <row r="78" s="1" customFormat="1" ht="44.25" customHeight="1" spans="1:15">
      <c r="A78" s="17">
        <v>34</v>
      </c>
      <c r="B78" s="17" t="s">
        <v>356</v>
      </c>
      <c r="C78" s="17" t="s">
        <v>357</v>
      </c>
      <c r="D78" s="17" t="s">
        <v>148</v>
      </c>
      <c r="E78" s="17" t="s">
        <v>358</v>
      </c>
      <c r="F78" s="18">
        <f t="shared" si="0"/>
        <v>13.11</v>
      </c>
      <c r="G78" s="17" t="s">
        <v>101</v>
      </c>
      <c r="H78" s="18">
        <f>SUM([2]整合涉农资金明细表!$R$122)</f>
        <v>13.11</v>
      </c>
      <c r="I78" s="21" t="s">
        <v>359</v>
      </c>
      <c r="J78" s="15" t="s">
        <v>27</v>
      </c>
      <c r="K78" s="22">
        <v>44181</v>
      </c>
      <c r="L78" s="22">
        <v>44262</v>
      </c>
      <c r="M78" s="23" t="s">
        <v>196</v>
      </c>
      <c r="N78" s="23" t="s">
        <v>196</v>
      </c>
      <c r="O78" s="3"/>
    </row>
    <row r="79" s="1" customFormat="1" ht="54" customHeight="1" spans="1:15">
      <c r="A79" s="17">
        <v>35</v>
      </c>
      <c r="B79" s="17" t="s">
        <v>360</v>
      </c>
      <c r="C79" s="17" t="s">
        <v>361</v>
      </c>
      <c r="D79" s="17" t="s">
        <v>362</v>
      </c>
      <c r="E79" s="17" t="s">
        <v>363</v>
      </c>
      <c r="F79" s="18">
        <f t="shared" si="0"/>
        <v>7.18</v>
      </c>
      <c r="G79" s="17" t="s">
        <v>101</v>
      </c>
      <c r="H79" s="18">
        <f>SUM([1]整合涉农资金明细表!$H$62+[1]整合涉农资金明细表!$H$63)</f>
        <v>7.18</v>
      </c>
      <c r="I79" s="21" t="s">
        <v>364</v>
      </c>
      <c r="J79" s="15" t="s">
        <v>27</v>
      </c>
      <c r="K79" s="22">
        <v>44181</v>
      </c>
      <c r="L79" s="22">
        <v>44262</v>
      </c>
      <c r="M79" s="23" t="s">
        <v>196</v>
      </c>
      <c r="N79" s="23" t="s">
        <v>196</v>
      </c>
      <c r="O79" s="3"/>
    </row>
    <row r="80" s="1" customFormat="1" ht="54.75" customHeight="1" spans="1:15">
      <c r="A80" s="17">
        <v>36</v>
      </c>
      <c r="B80" s="17" t="s">
        <v>365</v>
      </c>
      <c r="C80" s="17" t="s">
        <v>366</v>
      </c>
      <c r="D80" s="17" t="s">
        <v>367</v>
      </c>
      <c r="E80" s="17" t="s">
        <v>368</v>
      </c>
      <c r="F80" s="18">
        <f t="shared" si="0"/>
        <v>11.86</v>
      </c>
      <c r="G80" s="17" t="s">
        <v>101</v>
      </c>
      <c r="H80" s="18">
        <f>SUM([2]整合涉农资金明细表!$R$125)</f>
        <v>11.86</v>
      </c>
      <c r="I80" s="21" t="s">
        <v>369</v>
      </c>
      <c r="J80" s="15" t="s">
        <v>27</v>
      </c>
      <c r="K80" s="22">
        <v>44181</v>
      </c>
      <c r="L80" s="22">
        <v>44262</v>
      </c>
      <c r="M80" s="23" t="s">
        <v>196</v>
      </c>
      <c r="N80" s="23" t="s">
        <v>196</v>
      </c>
      <c r="O80" s="3"/>
    </row>
    <row r="81" s="1" customFormat="1" ht="33.75" spans="1:15">
      <c r="A81" s="17">
        <v>37</v>
      </c>
      <c r="B81" s="17" t="s">
        <v>370</v>
      </c>
      <c r="C81" s="17" t="s">
        <v>371</v>
      </c>
      <c r="D81" s="17" t="s">
        <v>372</v>
      </c>
      <c r="E81" s="17" t="s">
        <v>373</v>
      </c>
      <c r="F81" s="18">
        <f t="shared" si="0"/>
        <v>12.44</v>
      </c>
      <c r="G81" s="17" t="s">
        <v>101</v>
      </c>
      <c r="H81" s="18">
        <f>SUM([2]整合涉农资金明细表!$R$126)</f>
        <v>12.44</v>
      </c>
      <c r="I81" s="21" t="s">
        <v>374</v>
      </c>
      <c r="J81" s="15" t="s">
        <v>27</v>
      </c>
      <c r="K81" s="22">
        <v>44181</v>
      </c>
      <c r="L81" s="22">
        <v>44262</v>
      </c>
      <c r="M81" s="23" t="s">
        <v>196</v>
      </c>
      <c r="N81" s="23" t="s">
        <v>196</v>
      </c>
      <c r="O81" s="3"/>
    </row>
    <row r="82" s="1" customFormat="1" ht="45" spans="1:15">
      <c r="A82" s="17">
        <v>38</v>
      </c>
      <c r="B82" s="17" t="s">
        <v>375</v>
      </c>
      <c r="C82" s="17" t="s">
        <v>376</v>
      </c>
      <c r="D82" s="17" t="s">
        <v>377</v>
      </c>
      <c r="E82" s="17" t="s">
        <v>378</v>
      </c>
      <c r="F82" s="18">
        <f t="shared" si="0"/>
        <v>9.06</v>
      </c>
      <c r="G82" s="17" t="s">
        <v>101</v>
      </c>
      <c r="H82" s="18">
        <f>SUM([2]整合涉农资金明细表!$R$127)</f>
        <v>9.06</v>
      </c>
      <c r="I82" s="21" t="s">
        <v>379</v>
      </c>
      <c r="J82" s="15" t="s">
        <v>27</v>
      </c>
      <c r="K82" s="22">
        <v>44181</v>
      </c>
      <c r="L82" s="22">
        <v>44262</v>
      </c>
      <c r="M82" s="23" t="s">
        <v>196</v>
      </c>
      <c r="N82" s="23" t="s">
        <v>196</v>
      </c>
      <c r="O82" s="3"/>
    </row>
    <row r="83" s="1" customFormat="1" ht="57" customHeight="1" spans="1:15">
      <c r="A83" s="17">
        <v>39</v>
      </c>
      <c r="B83" s="17" t="s">
        <v>380</v>
      </c>
      <c r="C83" s="17" t="s">
        <v>381</v>
      </c>
      <c r="D83" s="17" t="s">
        <v>382</v>
      </c>
      <c r="E83" s="17" t="s">
        <v>383</v>
      </c>
      <c r="F83" s="18">
        <f t="shared" si="0"/>
        <v>7.82</v>
      </c>
      <c r="G83" s="17" t="s">
        <v>101</v>
      </c>
      <c r="H83" s="18">
        <f>SUM([2]整合涉农资金明细表!$R$128)</f>
        <v>7.82</v>
      </c>
      <c r="I83" s="21" t="s">
        <v>384</v>
      </c>
      <c r="J83" s="15" t="s">
        <v>27</v>
      </c>
      <c r="K83" s="22">
        <v>44181</v>
      </c>
      <c r="L83" s="22">
        <v>44262</v>
      </c>
      <c r="M83" s="23" t="s">
        <v>196</v>
      </c>
      <c r="N83" s="23" t="s">
        <v>196</v>
      </c>
      <c r="O83" s="3"/>
    </row>
    <row r="84" s="1" customFormat="1" ht="40.5" customHeight="1" spans="1:15">
      <c r="A84" s="17">
        <v>40</v>
      </c>
      <c r="B84" s="17" t="s">
        <v>385</v>
      </c>
      <c r="C84" s="17" t="s">
        <v>386</v>
      </c>
      <c r="D84" s="17" t="s">
        <v>387</v>
      </c>
      <c r="E84" s="17" t="s">
        <v>388</v>
      </c>
      <c r="F84" s="18">
        <f t="shared" si="0"/>
        <v>5.03</v>
      </c>
      <c r="G84" s="17" t="s">
        <v>101</v>
      </c>
      <c r="H84" s="18">
        <f>SUM([2]整合涉农资金明细表!$R$129)</f>
        <v>5.03</v>
      </c>
      <c r="I84" s="21" t="s">
        <v>389</v>
      </c>
      <c r="J84" s="15" t="s">
        <v>27</v>
      </c>
      <c r="K84" s="22">
        <v>44181</v>
      </c>
      <c r="L84" s="22">
        <v>44262</v>
      </c>
      <c r="M84" s="23" t="s">
        <v>196</v>
      </c>
      <c r="N84" s="23" t="s">
        <v>196</v>
      </c>
      <c r="O84" s="3"/>
    </row>
    <row r="85" s="1" customFormat="1" ht="60" customHeight="1" spans="1:15">
      <c r="A85" s="17">
        <v>41</v>
      </c>
      <c r="B85" s="17" t="s">
        <v>390</v>
      </c>
      <c r="C85" s="17" t="s">
        <v>391</v>
      </c>
      <c r="D85" s="17" t="s">
        <v>392</v>
      </c>
      <c r="E85" s="17" t="s">
        <v>393</v>
      </c>
      <c r="F85" s="18">
        <f t="shared" si="0"/>
        <v>9.36</v>
      </c>
      <c r="G85" s="17" t="s">
        <v>101</v>
      </c>
      <c r="H85" s="18">
        <f>SUM([1]整合涉农资金明细表!$H$69+[1]整合涉农资金明细表!$H$70)</f>
        <v>9.36</v>
      </c>
      <c r="I85" s="21" t="s">
        <v>394</v>
      </c>
      <c r="J85" s="15" t="s">
        <v>27</v>
      </c>
      <c r="K85" s="22">
        <v>44181</v>
      </c>
      <c r="L85" s="22">
        <v>44262</v>
      </c>
      <c r="M85" s="23" t="s">
        <v>196</v>
      </c>
      <c r="N85" s="23" t="s">
        <v>196</v>
      </c>
      <c r="O85" s="3"/>
    </row>
    <row r="86" s="1" customFormat="1" ht="35.1" customHeight="1" spans="1:15">
      <c r="A86" s="17">
        <v>42</v>
      </c>
      <c r="B86" s="24" t="s">
        <v>395</v>
      </c>
      <c r="C86" s="24" t="s">
        <v>396</v>
      </c>
      <c r="D86" s="24" t="s">
        <v>392</v>
      </c>
      <c r="E86" s="25" t="s">
        <v>100</v>
      </c>
      <c r="F86" s="26">
        <v>150</v>
      </c>
      <c r="G86" s="27" t="s">
        <v>25</v>
      </c>
      <c r="H86" s="28">
        <v>150</v>
      </c>
      <c r="I86" s="38" t="s">
        <v>397</v>
      </c>
      <c r="J86" s="15" t="s">
        <v>27</v>
      </c>
      <c r="K86" s="39">
        <v>2021.1</v>
      </c>
      <c r="L86" s="39">
        <v>2021.12</v>
      </c>
      <c r="M86" s="28" t="s">
        <v>398</v>
      </c>
      <c r="N86" s="40" t="s">
        <v>399</v>
      </c>
      <c r="O86" s="3"/>
    </row>
    <row r="87" s="1" customFormat="1" ht="52.5" customHeight="1" spans="1:15">
      <c r="A87" s="17">
        <v>43</v>
      </c>
      <c r="B87" s="17" t="s">
        <v>400</v>
      </c>
      <c r="C87" s="17" t="s">
        <v>401</v>
      </c>
      <c r="D87" s="17" t="s">
        <v>402</v>
      </c>
      <c r="E87" s="17" t="s">
        <v>403</v>
      </c>
      <c r="F87" s="18">
        <f t="shared" ref="F87:F111" si="2">SUM(H87)</f>
        <v>7.28</v>
      </c>
      <c r="G87" s="17" t="s">
        <v>101</v>
      </c>
      <c r="H87" s="18">
        <f>SUM([1]整合涉农资金明细表!$H$71+[1]整合涉农资金明细表!$H$72)</f>
        <v>7.28</v>
      </c>
      <c r="I87" s="21" t="s">
        <v>404</v>
      </c>
      <c r="J87" s="15" t="s">
        <v>27</v>
      </c>
      <c r="K87" s="22">
        <v>44181</v>
      </c>
      <c r="L87" s="22">
        <v>44262</v>
      </c>
      <c r="M87" s="23" t="s">
        <v>196</v>
      </c>
      <c r="N87" s="23" t="s">
        <v>196</v>
      </c>
      <c r="O87" s="3"/>
    </row>
    <row r="88" s="1" customFormat="1" ht="59.1" customHeight="1" spans="1:15">
      <c r="A88" s="17">
        <v>44</v>
      </c>
      <c r="B88" s="17" t="s">
        <v>405</v>
      </c>
      <c r="C88" s="17" t="s">
        <v>406</v>
      </c>
      <c r="D88" s="17" t="s">
        <v>407</v>
      </c>
      <c r="E88" s="17" t="s">
        <v>408</v>
      </c>
      <c r="F88" s="18">
        <f t="shared" si="2"/>
        <v>8.64</v>
      </c>
      <c r="G88" s="17" t="s">
        <v>101</v>
      </c>
      <c r="H88" s="18">
        <f>SUM([2]整合涉农资金明细表!$R$136)</f>
        <v>8.64</v>
      </c>
      <c r="I88" s="21" t="s">
        <v>409</v>
      </c>
      <c r="J88" s="15" t="s">
        <v>27</v>
      </c>
      <c r="K88" s="22">
        <v>44181</v>
      </c>
      <c r="L88" s="22">
        <v>44262</v>
      </c>
      <c r="M88" s="23" t="s">
        <v>196</v>
      </c>
      <c r="N88" s="23" t="s">
        <v>196</v>
      </c>
      <c r="O88" s="3"/>
    </row>
    <row r="89" s="1" customFormat="1" ht="94.5" customHeight="1" spans="1:15">
      <c r="A89" s="17">
        <v>45</v>
      </c>
      <c r="B89" s="17" t="s">
        <v>247</v>
      </c>
      <c r="C89" s="17" t="s">
        <v>410</v>
      </c>
      <c r="D89" s="17" t="s">
        <v>249</v>
      </c>
      <c r="E89" s="17" t="s">
        <v>411</v>
      </c>
      <c r="F89" s="18">
        <f t="shared" si="2"/>
        <v>233.17</v>
      </c>
      <c r="G89" s="17" t="s">
        <v>101</v>
      </c>
      <c r="H89" s="18">
        <f>SUM([1]整合涉农资金明细表!$H$74+[1]整合涉农资金明细表!$H$75+[1]整合涉农资金明细表!$H$76)</f>
        <v>233.17</v>
      </c>
      <c r="I89" s="17" t="s">
        <v>412</v>
      </c>
      <c r="J89" s="15" t="s">
        <v>27</v>
      </c>
      <c r="K89" s="22">
        <v>44181</v>
      </c>
      <c r="L89" s="22">
        <v>44323</v>
      </c>
      <c r="M89" s="23" t="s">
        <v>196</v>
      </c>
      <c r="N89" s="23" t="s">
        <v>196</v>
      </c>
      <c r="O89" s="3"/>
    </row>
    <row r="90" s="1" customFormat="1" ht="45" spans="1:15">
      <c r="A90" s="17">
        <v>46</v>
      </c>
      <c r="B90" s="17" t="s">
        <v>413</v>
      </c>
      <c r="C90" s="17" t="s">
        <v>414</v>
      </c>
      <c r="D90" s="17" t="s">
        <v>415</v>
      </c>
      <c r="E90" s="17" t="s">
        <v>416</v>
      </c>
      <c r="F90" s="18">
        <f t="shared" si="2"/>
        <v>32.98</v>
      </c>
      <c r="G90" s="17" t="s">
        <v>101</v>
      </c>
      <c r="H90" s="18">
        <v>32.98</v>
      </c>
      <c r="I90" s="17" t="s">
        <v>417</v>
      </c>
      <c r="J90" s="15" t="s">
        <v>27</v>
      </c>
      <c r="K90" s="22">
        <v>44181</v>
      </c>
      <c r="L90" s="22">
        <v>44323</v>
      </c>
      <c r="M90" s="23" t="s">
        <v>196</v>
      </c>
      <c r="N90" s="23" t="s">
        <v>196</v>
      </c>
      <c r="O90" s="3"/>
    </row>
    <row r="91" s="1" customFormat="1" ht="50.25" customHeight="1" spans="1:15">
      <c r="A91" s="17">
        <v>47</v>
      </c>
      <c r="B91" s="17" t="s">
        <v>418</v>
      </c>
      <c r="C91" s="17" t="s">
        <v>419</v>
      </c>
      <c r="D91" s="17" t="s">
        <v>420</v>
      </c>
      <c r="E91" s="17" t="s">
        <v>421</v>
      </c>
      <c r="F91" s="18">
        <f t="shared" si="2"/>
        <v>43.27</v>
      </c>
      <c r="G91" s="17" t="s">
        <v>101</v>
      </c>
      <c r="H91" s="18">
        <v>43.27</v>
      </c>
      <c r="I91" s="17" t="s">
        <v>422</v>
      </c>
      <c r="J91" s="15" t="s">
        <v>27</v>
      </c>
      <c r="K91" s="22">
        <v>44181</v>
      </c>
      <c r="L91" s="22">
        <v>44323</v>
      </c>
      <c r="M91" s="23" t="s">
        <v>196</v>
      </c>
      <c r="N91" s="23" t="s">
        <v>196</v>
      </c>
      <c r="O91" s="3"/>
    </row>
    <row r="92" s="1" customFormat="1" ht="47.25" customHeight="1" spans="1:15">
      <c r="A92" s="17">
        <v>48</v>
      </c>
      <c r="B92" s="17" t="s">
        <v>423</v>
      </c>
      <c r="C92" s="17" t="s">
        <v>424</v>
      </c>
      <c r="D92" s="17" t="s">
        <v>425</v>
      </c>
      <c r="E92" s="17" t="s">
        <v>426</v>
      </c>
      <c r="F92" s="18">
        <f t="shared" si="2"/>
        <v>3.37</v>
      </c>
      <c r="G92" s="17" t="s">
        <v>101</v>
      </c>
      <c r="H92" s="18">
        <v>3.37</v>
      </c>
      <c r="I92" s="17" t="s">
        <v>427</v>
      </c>
      <c r="J92" s="15" t="s">
        <v>27</v>
      </c>
      <c r="K92" s="22">
        <v>44181</v>
      </c>
      <c r="L92" s="22">
        <v>44323</v>
      </c>
      <c r="M92" s="23" t="s">
        <v>196</v>
      </c>
      <c r="N92" s="23" t="s">
        <v>196</v>
      </c>
      <c r="O92" s="3"/>
    </row>
    <row r="93" s="1" customFormat="1" ht="47.25" customHeight="1" spans="1:15">
      <c r="A93" s="17">
        <v>49</v>
      </c>
      <c r="B93" s="17" t="s">
        <v>428</v>
      </c>
      <c r="C93" s="17" t="s">
        <v>429</v>
      </c>
      <c r="D93" s="17" t="s">
        <v>430</v>
      </c>
      <c r="E93" s="17" t="s">
        <v>431</v>
      </c>
      <c r="F93" s="18">
        <f t="shared" si="2"/>
        <v>31.94</v>
      </c>
      <c r="G93" s="17" t="s">
        <v>101</v>
      </c>
      <c r="H93" s="18">
        <v>31.94</v>
      </c>
      <c r="I93" s="17" t="s">
        <v>432</v>
      </c>
      <c r="J93" s="15" t="s">
        <v>27</v>
      </c>
      <c r="K93" s="22">
        <v>44181</v>
      </c>
      <c r="L93" s="22">
        <v>44323</v>
      </c>
      <c r="M93" s="23" t="s">
        <v>196</v>
      </c>
      <c r="N93" s="23" t="s">
        <v>196</v>
      </c>
      <c r="O93" s="3"/>
    </row>
    <row r="94" s="1" customFormat="1" ht="33.75" spans="1:15">
      <c r="A94" s="17">
        <v>50</v>
      </c>
      <c r="B94" s="17" t="s">
        <v>433</v>
      </c>
      <c r="C94" s="17" t="s">
        <v>434</v>
      </c>
      <c r="D94" s="17" t="s">
        <v>435</v>
      </c>
      <c r="E94" s="17" t="s">
        <v>436</v>
      </c>
      <c r="F94" s="18">
        <f t="shared" si="2"/>
        <v>53.52</v>
      </c>
      <c r="G94" s="17" t="s">
        <v>101</v>
      </c>
      <c r="H94" s="18">
        <v>53.52</v>
      </c>
      <c r="I94" s="17" t="s">
        <v>437</v>
      </c>
      <c r="J94" s="15" t="s">
        <v>27</v>
      </c>
      <c r="K94" s="22">
        <v>44181</v>
      </c>
      <c r="L94" s="22">
        <v>44323</v>
      </c>
      <c r="M94" s="23" t="s">
        <v>196</v>
      </c>
      <c r="N94" s="23" t="s">
        <v>196</v>
      </c>
      <c r="O94" s="3"/>
    </row>
    <row r="95" s="1" customFormat="1" ht="45" spans="1:15">
      <c r="A95" s="17">
        <v>51</v>
      </c>
      <c r="B95" s="17" t="s">
        <v>438</v>
      </c>
      <c r="C95" s="17" t="s">
        <v>439</v>
      </c>
      <c r="D95" s="17" t="s">
        <v>440</v>
      </c>
      <c r="E95" s="17" t="s">
        <v>441</v>
      </c>
      <c r="F95" s="18">
        <f t="shared" si="2"/>
        <v>61.92</v>
      </c>
      <c r="G95" s="17" t="s">
        <v>101</v>
      </c>
      <c r="H95" s="18">
        <v>61.92</v>
      </c>
      <c r="I95" s="17" t="s">
        <v>442</v>
      </c>
      <c r="J95" s="15" t="s">
        <v>27</v>
      </c>
      <c r="K95" s="22">
        <v>44181</v>
      </c>
      <c r="L95" s="22">
        <v>44323</v>
      </c>
      <c r="M95" s="23" t="s">
        <v>196</v>
      </c>
      <c r="N95" s="23" t="s">
        <v>196</v>
      </c>
      <c r="O95" s="3"/>
    </row>
    <row r="96" s="1" customFormat="1" ht="45" customHeight="1" spans="1:15">
      <c r="A96" s="17">
        <v>52</v>
      </c>
      <c r="B96" s="17" t="s">
        <v>443</v>
      </c>
      <c r="C96" s="17" t="s">
        <v>444</v>
      </c>
      <c r="D96" s="17" t="s">
        <v>157</v>
      </c>
      <c r="E96" s="17" t="s">
        <v>445</v>
      </c>
      <c r="F96" s="18">
        <f t="shared" si="2"/>
        <v>7.15</v>
      </c>
      <c r="G96" s="17" t="s">
        <v>101</v>
      </c>
      <c r="H96" s="18">
        <v>7.15</v>
      </c>
      <c r="I96" s="17" t="s">
        <v>446</v>
      </c>
      <c r="J96" s="15" t="s">
        <v>27</v>
      </c>
      <c r="K96" s="22">
        <v>44181</v>
      </c>
      <c r="L96" s="22">
        <v>44323</v>
      </c>
      <c r="M96" s="23" t="s">
        <v>196</v>
      </c>
      <c r="N96" s="23" t="s">
        <v>196</v>
      </c>
      <c r="O96" s="3"/>
    </row>
    <row r="97" s="1" customFormat="1" ht="45" spans="1:15">
      <c r="A97" s="17">
        <v>53</v>
      </c>
      <c r="B97" s="17" t="s">
        <v>447</v>
      </c>
      <c r="C97" s="17" t="s">
        <v>448</v>
      </c>
      <c r="D97" s="17" t="s">
        <v>449</v>
      </c>
      <c r="E97" s="17" t="s">
        <v>450</v>
      </c>
      <c r="F97" s="18">
        <f t="shared" si="2"/>
        <v>43.38</v>
      </c>
      <c r="G97" s="17" t="s">
        <v>101</v>
      </c>
      <c r="H97" s="18">
        <v>43.38</v>
      </c>
      <c r="I97" s="17" t="s">
        <v>451</v>
      </c>
      <c r="J97" s="15" t="s">
        <v>27</v>
      </c>
      <c r="K97" s="22">
        <v>44181</v>
      </c>
      <c r="L97" s="22">
        <v>44323</v>
      </c>
      <c r="M97" s="23" t="s">
        <v>196</v>
      </c>
      <c r="N97" s="23" t="s">
        <v>196</v>
      </c>
      <c r="O97" s="3"/>
    </row>
    <row r="98" s="1" customFormat="1" ht="45" spans="1:15">
      <c r="A98" s="17">
        <v>54</v>
      </c>
      <c r="B98" s="17" t="s">
        <v>452</v>
      </c>
      <c r="C98" s="17" t="s">
        <v>453</v>
      </c>
      <c r="D98" s="17" t="s">
        <v>454</v>
      </c>
      <c r="E98" s="17" t="s">
        <v>455</v>
      </c>
      <c r="F98" s="18">
        <f t="shared" si="2"/>
        <v>10.59</v>
      </c>
      <c r="G98" s="17" t="s">
        <v>101</v>
      </c>
      <c r="H98" s="18">
        <v>10.59</v>
      </c>
      <c r="I98" s="17" t="s">
        <v>456</v>
      </c>
      <c r="J98" s="15" t="s">
        <v>27</v>
      </c>
      <c r="K98" s="22">
        <v>44181</v>
      </c>
      <c r="L98" s="22">
        <v>44323</v>
      </c>
      <c r="M98" s="23" t="s">
        <v>196</v>
      </c>
      <c r="N98" s="23" t="s">
        <v>196</v>
      </c>
      <c r="O98" s="3"/>
    </row>
    <row r="99" s="1" customFormat="1" ht="33.75" spans="1:15">
      <c r="A99" s="17">
        <v>55</v>
      </c>
      <c r="B99" s="17" t="s">
        <v>356</v>
      </c>
      <c r="C99" s="17" t="s">
        <v>457</v>
      </c>
      <c r="D99" s="17" t="s">
        <v>148</v>
      </c>
      <c r="E99" s="17" t="s">
        <v>458</v>
      </c>
      <c r="F99" s="18">
        <f t="shared" si="2"/>
        <v>40.21</v>
      </c>
      <c r="G99" s="17" t="s">
        <v>101</v>
      </c>
      <c r="H99" s="18">
        <v>40.21</v>
      </c>
      <c r="I99" s="17" t="s">
        <v>459</v>
      </c>
      <c r="J99" s="15" t="s">
        <v>27</v>
      </c>
      <c r="K99" s="22">
        <v>44181</v>
      </c>
      <c r="L99" s="22">
        <v>44323</v>
      </c>
      <c r="M99" s="23" t="s">
        <v>196</v>
      </c>
      <c r="N99" s="23" t="s">
        <v>196</v>
      </c>
      <c r="O99" s="3"/>
    </row>
    <row r="100" s="1" customFormat="1" ht="50.1" customHeight="1" spans="1:15">
      <c r="A100" s="17">
        <v>56</v>
      </c>
      <c r="B100" s="17" t="s">
        <v>460</v>
      </c>
      <c r="C100" s="17" t="s">
        <v>461</v>
      </c>
      <c r="D100" s="17" t="s">
        <v>462</v>
      </c>
      <c r="E100" s="17" t="s">
        <v>463</v>
      </c>
      <c r="F100" s="18">
        <f t="shared" si="2"/>
        <v>45.05</v>
      </c>
      <c r="G100" s="17" t="s">
        <v>101</v>
      </c>
      <c r="H100" s="18">
        <v>45.05</v>
      </c>
      <c r="I100" s="17" t="s">
        <v>464</v>
      </c>
      <c r="J100" s="15" t="s">
        <v>27</v>
      </c>
      <c r="K100" s="22">
        <v>44181</v>
      </c>
      <c r="L100" s="22">
        <v>44323</v>
      </c>
      <c r="M100" s="23" t="s">
        <v>196</v>
      </c>
      <c r="N100" s="23" t="s">
        <v>196</v>
      </c>
      <c r="O100" s="3"/>
    </row>
    <row r="101" s="1" customFormat="1" ht="33.75" spans="1:15">
      <c r="A101" s="17">
        <v>57</v>
      </c>
      <c r="B101" s="17" t="s">
        <v>465</v>
      </c>
      <c r="C101" s="17" t="s">
        <v>466</v>
      </c>
      <c r="D101" s="17" t="s">
        <v>293</v>
      </c>
      <c r="E101" s="17" t="s">
        <v>467</v>
      </c>
      <c r="F101" s="18">
        <f t="shared" si="2"/>
        <v>33.64</v>
      </c>
      <c r="G101" s="17" t="s">
        <v>101</v>
      </c>
      <c r="H101" s="18">
        <v>33.64</v>
      </c>
      <c r="I101" s="17" t="s">
        <v>468</v>
      </c>
      <c r="J101" s="15" t="s">
        <v>27</v>
      </c>
      <c r="K101" s="22">
        <v>44181</v>
      </c>
      <c r="L101" s="22">
        <v>44323</v>
      </c>
      <c r="M101" s="23" t="s">
        <v>196</v>
      </c>
      <c r="N101" s="23" t="s">
        <v>196</v>
      </c>
      <c r="O101" s="3"/>
    </row>
    <row r="102" s="1" customFormat="1" ht="84" customHeight="1" spans="1:15">
      <c r="A102" s="17">
        <v>58</v>
      </c>
      <c r="B102" s="17" t="s">
        <v>469</v>
      </c>
      <c r="C102" s="17" t="s">
        <v>470</v>
      </c>
      <c r="D102" s="17" t="s">
        <v>471</v>
      </c>
      <c r="E102" s="17" t="s">
        <v>472</v>
      </c>
      <c r="F102" s="18">
        <f t="shared" si="2"/>
        <v>181.56</v>
      </c>
      <c r="G102" s="17" t="s">
        <v>101</v>
      </c>
      <c r="H102" s="18">
        <f>SUM([1]整合涉农资金明细表!$H$89+[1]整合涉农资金明细表!$H$90)</f>
        <v>181.56</v>
      </c>
      <c r="I102" s="17" t="s">
        <v>473</v>
      </c>
      <c r="J102" s="15" t="s">
        <v>27</v>
      </c>
      <c r="K102" s="22">
        <v>44181</v>
      </c>
      <c r="L102" s="22">
        <v>44323</v>
      </c>
      <c r="M102" s="23" t="s">
        <v>196</v>
      </c>
      <c r="N102" s="23" t="s">
        <v>196</v>
      </c>
      <c r="O102" s="3"/>
    </row>
    <row r="103" s="1" customFormat="1" ht="45" spans="1:15">
      <c r="A103" s="17">
        <v>59</v>
      </c>
      <c r="B103" s="17" t="s">
        <v>474</v>
      </c>
      <c r="C103" s="17" t="s">
        <v>475</v>
      </c>
      <c r="D103" s="17" t="s">
        <v>476</v>
      </c>
      <c r="E103" s="17" t="s">
        <v>477</v>
      </c>
      <c r="F103" s="18">
        <f t="shared" si="2"/>
        <v>46.58</v>
      </c>
      <c r="G103" s="17" t="s">
        <v>101</v>
      </c>
      <c r="H103" s="18">
        <v>46.58</v>
      </c>
      <c r="I103" s="17" t="s">
        <v>478</v>
      </c>
      <c r="J103" s="15" t="s">
        <v>27</v>
      </c>
      <c r="K103" s="22">
        <v>44181</v>
      </c>
      <c r="L103" s="22">
        <v>44323</v>
      </c>
      <c r="M103" s="23" t="s">
        <v>196</v>
      </c>
      <c r="N103" s="23" t="s">
        <v>196</v>
      </c>
      <c r="O103" s="3"/>
    </row>
    <row r="104" s="1" customFormat="1" ht="45" spans="1:15">
      <c r="A104" s="17">
        <v>60</v>
      </c>
      <c r="B104" s="17" t="s">
        <v>479</v>
      </c>
      <c r="C104" s="17" t="s">
        <v>480</v>
      </c>
      <c r="D104" s="17" t="s">
        <v>481</v>
      </c>
      <c r="E104" s="17" t="s">
        <v>482</v>
      </c>
      <c r="F104" s="18">
        <f t="shared" si="2"/>
        <v>6.11</v>
      </c>
      <c r="G104" s="17" t="s">
        <v>101</v>
      </c>
      <c r="H104" s="18">
        <v>6.11</v>
      </c>
      <c r="I104" s="17" t="s">
        <v>483</v>
      </c>
      <c r="J104" s="15" t="s">
        <v>27</v>
      </c>
      <c r="K104" s="22">
        <v>44181</v>
      </c>
      <c r="L104" s="22">
        <v>44323</v>
      </c>
      <c r="M104" s="23" t="s">
        <v>196</v>
      </c>
      <c r="N104" s="23" t="s">
        <v>196</v>
      </c>
      <c r="O104" s="3"/>
    </row>
    <row r="105" s="1" customFormat="1" ht="45" spans="1:15">
      <c r="A105" s="17">
        <v>61</v>
      </c>
      <c r="B105" s="17" t="s">
        <v>484</v>
      </c>
      <c r="C105" s="17" t="s">
        <v>485</v>
      </c>
      <c r="D105" s="17" t="s">
        <v>486</v>
      </c>
      <c r="E105" s="17" t="s">
        <v>487</v>
      </c>
      <c r="F105" s="18">
        <f t="shared" si="2"/>
        <v>32.27</v>
      </c>
      <c r="G105" s="17" t="s">
        <v>101</v>
      </c>
      <c r="H105" s="18">
        <v>32.27</v>
      </c>
      <c r="I105" s="17" t="s">
        <v>488</v>
      </c>
      <c r="J105" s="15" t="s">
        <v>27</v>
      </c>
      <c r="K105" s="22">
        <v>44181</v>
      </c>
      <c r="L105" s="22">
        <v>44323</v>
      </c>
      <c r="M105" s="23" t="s">
        <v>196</v>
      </c>
      <c r="N105" s="23" t="s">
        <v>196</v>
      </c>
      <c r="O105" s="3"/>
    </row>
    <row r="106" s="1" customFormat="1" ht="38.25" customHeight="1" spans="1:15">
      <c r="A106" s="17">
        <v>62</v>
      </c>
      <c r="B106" s="17" t="s">
        <v>489</v>
      </c>
      <c r="C106" s="17" t="s">
        <v>490</v>
      </c>
      <c r="D106" s="17" t="s">
        <v>491</v>
      </c>
      <c r="E106" s="17" t="s">
        <v>492</v>
      </c>
      <c r="F106" s="18">
        <f t="shared" si="2"/>
        <v>19.8</v>
      </c>
      <c r="G106" s="17" t="s">
        <v>101</v>
      </c>
      <c r="H106" s="18">
        <v>19.8</v>
      </c>
      <c r="I106" s="17" t="s">
        <v>493</v>
      </c>
      <c r="J106" s="15" t="s">
        <v>27</v>
      </c>
      <c r="K106" s="22">
        <v>44181</v>
      </c>
      <c r="L106" s="22">
        <v>44323</v>
      </c>
      <c r="M106" s="23" t="s">
        <v>196</v>
      </c>
      <c r="N106" s="23" t="s">
        <v>196</v>
      </c>
      <c r="O106" s="3"/>
    </row>
    <row r="107" s="1" customFormat="1" ht="45" customHeight="1" spans="1:15">
      <c r="A107" s="17">
        <v>63</v>
      </c>
      <c r="B107" s="17" t="s">
        <v>494</v>
      </c>
      <c r="C107" s="17" t="s">
        <v>495</v>
      </c>
      <c r="D107" s="17" t="s">
        <v>496</v>
      </c>
      <c r="E107" s="17" t="s">
        <v>497</v>
      </c>
      <c r="F107" s="18">
        <f t="shared" si="2"/>
        <v>40.82</v>
      </c>
      <c r="G107" s="17" t="s">
        <v>101</v>
      </c>
      <c r="H107" s="18">
        <v>40.82</v>
      </c>
      <c r="I107" s="17" t="s">
        <v>498</v>
      </c>
      <c r="J107" s="15" t="s">
        <v>27</v>
      </c>
      <c r="K107" s="22">
        <v>44181</v>
      </c>
      <c r="L107" s="22">
        <v>44323</v>
      </c>
      <c r="M107" s="23" t="s">
        <v>196</v>
      </c>
      <c r="N107" s="23" t="s">
        <v>196</v>
      </c>
      <c r="O107" s="3"/>
    </row>
    <row r="108" s="1" customFormat="1" ht="51" customHeight="1" spans="1:15">
      <c r="A108" s="17">
        <v>64</v>
      </c>
      <c r="B108" s="17" t="s">
        <v>499</v>
      </c>
      <c r="C108" s="17" t="s">
        <v>500</v>
      </c>
      <c r="D108" s="17" t="s">
        <v>501</v>
      </c>
      <c r="E108" s="17" t="s">
        <v>502</v>
      </c>
      <c r="F108" s="18">
        <f t="shared" si="2"/>
        <v>14.12</v>
      </c>
      <c r="G108" s="17" t="s">
        <v>101</v>
      </c>
      <c r="H108" s="18">
        <v>14.12</v>
      </c>
      <c r="I108" s="17" t="s">
        <v>503</v>
      </c>
      <c r="J108" s="15" t="s">
        <v>27</v>
      </c>
      <c r="K108" s="22">
        <v>44181</v>
      </c>
      <c r="L108" s="22">
        <v>44323</v>
      </c>
      <c r="M108" s="23" t="s">
        <v>196</v>
      </c>
      <c r="N108" s="23" t="s">
        <v>196</v>
      </c>
      <c r="O108" s="3"/>
    </row>
    <row r="109" s="1" customFormat="1" ht="45" spans="1:15">
      <c r="A109" s="17">
        <v>65</v>
      </c>
      <c r="B109" s="17" t="s">
        <v>504</v>
      </c>
      <c r="C109" s="17" t="s">
        <v>505</v>
      </c>
      <c r="D109" s="17" t="s">
        <v>506</v>
      </c>
      <c r="E109" s="17" t="s">
        <v>507</v>
      </c>
      <c r="F109" s="18">
        <f t="shared" si="2"/>
        <v>33.88</v>
      </c>
      <c r="G109" s="17" t="s">
        <v>101</v>
      </c>
      <c r="H109" s="18">
        <v>33.88</v>
      </c>
      <c r="I109" s="17" t="s">
        <v>508</v>
      </c>
      <c r="J109" s="15" t="s">
        <v>27</v>
      </c>
      <c r="K109" s="22">
        <v>44181</v>
      </c>
      <c r="L109" s="22">
        <v>44323</v>
      </c>
      <c r="M109" s="23" t="s">
        <v>196</v>
      </c>
      <c r="N109" s="23" t="s">
        <v>196</v>
      </c>
      <c r="O109" s="3"/>
    </row>
    <row r="110" s="1" customFormat="1" ht="48.95" customHeight="1" spans="1:15">
      <c r="A110" s="17">
        <v>66</v>
      </c>
      <c r="B110" s="17" t="s">
        <v>447</v>
      </c>
      <c r="C110" s="17" t="s">
        <v>509</v>
      </c>
      <c r="D110" s="17" t="s">
        <v>449</v>
      </c>
      <c r="E110" s="17" t="s">
        <v>510</v>
      </c>
      <c r="F110" s="18">
        <f t="shared" si="2"/>
        <v>40</v>
      </c>
      <c r="G110" s="17" t="s">
        <v>101</v>
      </c>
      <c r="H110" s="18">
        <v>40</v>
      </c>
      <c r="I110" s="17" t="s">
        <v>511</v>
      </c>
      <c r="J110" s="15" t="s">
        <v>27</v>
      </c>
      <c r="K110" s="22">
        <v>44181</v>
      </c>
      <c r="L110" s="22">
        <v>44323</v>
      </c>
      <c r="M110" s="23" t="s">
        <v>196</v>
      </c>
      <c r="N110" s="23" t="s">
        <v>196</v>
      </c>
      <c r="O110" s="3"/>
    </row>
    <row r="111" s="1" customFormat="1" ht="54" customHeight="1" spans="1:15">
      <c r="A111" s="17">
        <v>67</v>
      </c>
      <c r="B111" s="17" t="s">
        <v>291</v>
      </c>
      <c r="C111" s="17" t="s">
        <v>512</v>
      </c>
      <c r="D111" s="17" t="s">
        <v>293</v>
      </c>
      <c r="E111" s="17" t="s">
        <v>513</v>
      </c>
      <c r="F111" s="18">
        <f t="shared" si="2"/>
        <v>19</v>
      </c>
      <c r="G111" s="17" t="s">
        <v>101</v>
      </c>
      <c r="H111" s="18">
        <v>19</v>
      </c>
      <c r="I111" s="21" t="s">
        <v>514</v>
      </c>
      <c r="J111" s="15" t="s">
        <v>27</v>
      </c>
      <c r="K111" s="22">
        <v>44181</v>
      </c>
      <c r="L111" s="22">
        <v>44262</v>
      </c>
      <c r="M111" s="23" t="s">
        <v>515</v>
      </c>
      <c r="N111" s="23" t="s">
        <v>516</v>
      </c>
      <c r="O111" s="3"/>
    </row>
    <row r="112" s="1" customFormat="1" ht="36.95" customHeight="1" spans="1:15">
      <c r="A112" s="29" t="s">
        <v>517</v>
      </c>
      <c r="B112" s="29" t="s">
        <v>518</v>
      </c>
      <c r="C112" s="29"/>
      <c r="D112" s="29"/>
      <c r="E112" s="30"/>
      <c r="F112" s="30">
        <f>SUM(F113:F139)</f>
        <v>2045</v>
      </c>
      <c r="G112" s="31"/>
      <c r="H112" s="30">
        <f>SUM(H113:H139)</f>
        <v>2045</v>
      </c>
      <c r="I112" s="29"/>
      <c r="J112" s="15"/>
      <c r="K112" s="29"/>
      <c r="L112" s="29"/>
      <c r="M112" s="29"/>
      <c r="N112" s="29"/>
      <c r="O112" s="3"/>
    </row>
    <row r="113" s="1" customFormat="1" ht="45.95" customHeight="1" spans="1:15">
      <c r="A113" s="32">
        <v>1</v>
      </c>
      <c r="B113" s="33" t="s">
        <v>519</v>
      </c>
      <c r="C113" s="33" t="s">
        <v>520</v>
      </c>
      <c r="D113" s="33" t="s">
        <v>521</v>
      </c>
      <c r="E113" s="34" t="s">
        <v>522</v>
      </c>
      <c r="F113" s="34">
        <v>1199.88</v>
      </c>
      <c r="G113" s="34" t="s">
        <v>101</v>
      </c>
      <c r="H113" s="34">
        <v>1199.88</v>
      </c>
      <c r="I113" s="33" t="s">
        <v>523</v>
      </c>
      <c r="J113" s="15" t="s">
        <v>27</v>
      </c>
      <c r="K113" s="41" t="s">
        <v>524</v>
      </c>
      <c r="L113" s="41" t="s">
        <v>525</v>
      </c>
      <c r="M113" s="33" t="s">
        <v>196</v>
      </c>
      <c r="N113" s="33" t="s">
        <v>521</v>
      </c>
      <c r="O113" s="3"/>
    </row>
    <row r="114" s="1" customFormat="1" ht="36" customHeight="1" spans="1:15">
      <c r="A114" s="35">
        <v>2</v>
      </c>
      <c r="B114" s="36" t="s">
        <v>526</v>
      </c>
      <c r="C114" s="36" t="s">
        <v>527</v>
      </c>
      <c r="D114" s="36" t="s">
        <v>528</v>
      </c>
      <c r="E114" s="37" t="s">
        <v>529</v>
      </c>
      <c r="F114" s="37">
        <v>81.36</v>
      </c>
      <c r="G114" s="37" t="s">
        <v>101</v>
      </c>
      <c r="H114" s="37">
        <v>81.36</v>
      </c>
      <c r="I114" s="36" t="s">
        <v>530</v>
      </c>
      <c r="J114" s="15" t="s">
        <v>27</v>
      </c>
      <c r="K114" s="41" t="s">
        <v>524</v>
      </c>
      <c r="L114" s="41" t="s">
        <v>525</v>
      </c>
      <c r="M114" s="36" t="s">
        <v>196</v>
      </c>
      <c r="N114" s="36" t="s">
        <v>531</v>
      </c>
      <c r="O114" s="3"/>
    </row>
    <row r="115" s="1" customFormat="1" ht="36" customHeight="1" spans="1:15">
      <c r="A115" s="35">
        <v>3</v>
      </c>
      <c r="B115" s="36" t="s">
        <v>532</v>
      </c>
      <c r="C115" s="36" t="s">
        <v>533</v>
      </c>
      <c r="D115" s="36" t="s">
        <v>534</v>
      </c>
      <c r="E115" s="37" t="s">
        <v>529</v>
      </c>
      <c r="F115" s="37">
        <v>17.2</v>
      </c>
      <c r="G115" s="37" t="s">
        <v>101</v>
      </c>
      <c r="H115" s="37">
        <v>17.2</v>
      </c>
      <c r="I115" s="36" t="s">
        <v>535</v>
      </c>
      <c r="J115" s="15" t="s">
        <v>27</v>
      </c>
      <c r="K115" s="41" t="s">
        <v>524</v>
      </c>
      <c r="L115" s="41" t="s">
        <v>525</v>
      </c>
      <c r="M115" s="36" t="s">
        <v>196</v>
      </c>
      <c r="N115" s="36" t="s">
        <v>536</v>
      </c>
      <c r="O115" s="3"/>
    </row>
    <row r="116" s="1" customFormat="1" ht="36" customHeight="1" spans="1:15">
      <c r="A116" s="35">
        <v>4</v>
      </c>
      <c r="B116" s="36" t="s">
        <v>537</v>
      </c>
      <c r="C116" s="36" t="s">
        <v>538</v>
      </c>
      <c r="D116" s="36" t="s">
        <v>539</v>
      </c>
      <c r="E116" s="37" t="s">
        <v>529</v>
      </c>
      <c r="F116" s="37">
        <v>63</v>
      </c>
      <c r="G116" s="37" t="s">
        <v>101</v>
      </c>
      <c r="H116" s="37">
        <v>63</v>
      </c>
      <c r="I116" s="36" t="s">
        <v>540</v>
      </c>
      <c r="J116" s="15" t="s">
        <v>27</v>
      </c>
      <c r="K116" s="41" t="s">
        <v>524</v>
      </c>
      <c r="L116" s="41" t="s">
        <v>525</v>
      </c>
      <c r="M116" s="36" t="s">
        <v>196</v>
      </c>
      <c r="N116" s="36" t="s">
        <v>541</v>
      </c>
      <c r="O116" s="3"/>
    </row>
    <row r="117" s="1" customFormat="1" ht="36" customHeight="1" spans="1:15">
      <c r="A117" s="35">
        <v>5</v>
      </c>
      <c r="B117" s="36" t="s">
        <v>542</v>
      </c>
      <c r="C117" s="36" t="s">
        <v>543</v>
      </c>
      <c r="D117" s="36" t="s">
        <v>544</v>
      </c>
      <c r="E117" s="37" t="s">
        <v>529</v>
      </c>
      <c r="F117" s="37">
        <v>36</v>
      </c>
      <c r="G117" s="37" t="s">
        <v>101</v>
      </c>
      <c r="H117" s="37">
        <v>36</v>
      </c>
      <c r="I117" s="36" t="s">
        <v>545</v>
      </c>
      <c r="J117" s="15" t="s">
        <v>27</v>
      </c>
      <c r="K117" s="41" t="s">
        <v>524</v>
      </c>
      <c r="L117" s="41" t="s">
        <v>525</v>
      </c>
      <c r="M117" s="36" t="s">
        <v>196</v>
      </c>
      <c r="N117" s="36" t="s">
        <v>546</v>
      </c>
      <c r="O117" s="3"/>
    </row>
    <row r="118" s="1" customFormat="1" ht="36" customHeight="1" spans="1:15">
      <c r="A118" s="35">
        <v>6</v>
      </c>
      <c r="B118" s="36" t="s">
        <v>547</v>
      </c>
      <c r="C118" s="36" t="s">
        <v>548</v>
      </c>
      <c r="D118" s="36" t="s">
        <v>549</v>
      </c>
      <c r="E118" s="37" t="s">
        <v>529</v>
      </c>
      <c r="F118" s="37">
        <v>24.64</v>
      </c>
      <c r="G118" s="37" t="s">
        <v>101</v>
      </c>
      <c r="H118" s="37">
        <v>24.64</v>
      </c>
      <c r="I118" s="36" t="s">
        <v>550</v>
      </c>
      <c r="J118" s="15" t="s">
        <v>27</v>
      </c>
      <c r="K118" s="41" t="s">
        <v>524</v>
      </c>
      <c r="L118" s="41" t="s">
        <v>525</v>
      </c>
      <c r="M118" s="36" t="s">
        <v>196</v>
      </c>
      <c r="N118" s="36" t="s">
        <v>551</v>
      </c>
      <c r="O118" s="3"/>
    </row>
    <row r="119" s="1" customFormat="1" ht="36" customHeight="1" spans="1:15">
      <c r="A119" s="35">
        <v>7</v>
      </c>
      <c r="B119" s="36" t="s">
        <v>552</v>
      </c>
      <c r="C119" s="36" t="s">
        <v>553</v>
      </c>
      <c r="D119" s="36" t="s">
        <v>554</v>
      </c>
      <c r="E119" s="37" t="s">
        <v>529</v>
      </c>
      <c r="F119" s="37">
        <v>13.6</v>
      </c>
      <c r="G119" s="37" t="s">
        <v>101</v>
      </c>
      <c r="H119" s="37">
        <v>13.6</v>
      </c>
      <c r="I119" s="36" t="s">
        <v>555</v>
      </c>
      <c r="J119" s="15" t="s">
        <v>27</v>
      </c>
      <c r="K119" s="41" t="s">
        <v>524</v>
      </c>
      <c r="L119" s="41" t="s">
        <v>525</v>
      </c>
      <c r="M119" s="36" t="s">
        <v>196</v>
      </c>
      <c r="N119" s="36" t="s">
        <v>556</v>
      </c>
      <c r="O119" s="3"/>
    </row>
    <row r="120" s="1" customFormat="1" ht="36" customHeight="1" spans="1:15">
      <c r="A120" s="35">
        <v>8</v>
      </c>
      <c r="B120" s="36" t="s">
        <v>557</v>
      </c>
      <c r="C120" s="36" t="s">
        <v>558</v>
      </c>
      <c r="D120" s="36" t="s">
        <v>559</v>
      </c>
      <c r="E120" s="37" t="s">
        <v>529</v>
      </c>
      <c r="F120" s="37">
        <v>47.36</v>
      </c>
      <c r="G120" s="37" t="s">
        <v>101</v>
      </c>
      <c r="H120" s="37">
        <v>47.36</v>
      </c>
      <c r="I120" s="36" t="s">
        <v>560</v>
      </c>
      <c r="J120" s="15" t="s">
        <v>27</v>
      </c>
      <c r="K120" s="41" t="s">
        <v>524</v>
      </c>
      <c r="L120" s="41" t="s">
        <v>525</v>
      </c>
      <c r="M120" s="36" t="s">
        <v>196</v>
      </c>
      <c r="N120" s="36" t="s">
        <v>561</v>
      </c>
      <c r="O120" s="3"/>
    </row>
    <row r="121" s="1" customFormat="1" ht="36" customHeight="1" spans="1:15">
      <c r="A121" s="35">
        <v>9</v>
      </c>
      <c r="B121" s="36" t="s">
        <v>562</v>
      </c>
      <c r="C121" s="36" t="s">
        <v>563</v>
      </c>
      <c r="D121" s="36" t="s">
        <v>564</v>
      </c>
      <c r="E121" s="37" t="s">
        <v>529</v>
      </c>
      <c r="F121" s="37">
        <v>26</v>
      </c>
      <c r="G121" s="37" t="s">
        <v>101</v>
      </c>
      <c r="H121" s="37">
        <v>26</v>
      </c>
      <c r="I121" s="36" t="s">
        <v>565</v>
      </c>
      <c r="J121" s="15" t="s">
        <v>27</v>
      </c>
      <c r="K121" s="41" t="s">
        <v>524</v>
      </c>
      <c r="L121" s="41" t="s">
        <v>525</v>
      </c>
      <c r="M121" s="36" t="s">
        <v>196</v>
      </c>
      <c r="N121" s="36" t="s">
        <v>566</v>
      </c>
      <c r="O121" s="3"/>
    </row>
    <row r="122" s="1" customFormat="1" ht="36" customHeight="1" spans="1:15">
      <c r="A122" s="35">
        <v>10</v>
      </c>
      <c r="B122" s="36" t="s">
        <v>567</v>
      </c>
      <c r="C122" s="36" t="s">
        <v>568</v>
      </c>
      <c r="D122" s="36" t="s">
        <v>569</v>
      </c>
      <c r="E122" s="37" t="s">
        <v>529</v>
      </c>
      <c r="F122" s="37">
        <v>50.8</v>
      </c>
      <c r="G122" s="37" t="s">
        <v>101</v>
      </c>
      <c r="H122" s="37">
        <v>50.8</v>
      </c>
      <c r="I122" s="36" t="s">
        <v>570</v>
      </c>
      <c r="J122" s="15" t="s">
        <v>27</v>
      </c>
      <c r="K122" s="41" t="s">
        <v>524</v>
      </c>
      <c r="L122" s="41" t="s">
        <v>525</v>
      </c>
      <c r="M122" s="36" t="s">
        <v>196</v>
      </c>
      <c r="N122" s="36" t="s">
        <v>571</v>
      </c>
      <c r="O122" s="3"/>
    </row>
    <row r="123" s="1" customFormat="1" ht="36" customHeight="1" spans="1:15">
      <c r="A123" s="35">
        <v>11</v>
      </c>
      <c r="B123" s="36" t="s">
        <v>572</v>
      </c>
      <c r="C123" s="36" t="s">
        <v>573</v>
      </c>
      <c r="D123" s="36" t="s">
        <v>574</v>
      </c>
      <c r="E123" s="37" t="s">
        <v>529</v>
      </c>
      <c r="F123" s="37">
        <v>21.76</v>
      </c>
      <c r="G123" s="37" t="s">
        <v>101</v>
      </c>
      <c r="H123" s="37">
        <v>21.76</v>
      </c>
      <c r="I123" s="36" t="s">
        <v>575</v>
      </c>
      <c r="J123" s="15" t="s">
        <v>27</v>
      </c>
      <c r="K123" s="41" t="s">
        <v>524</v>
      </c>
      <c r="L123" s="41" t="s">
        <v>525</v>
      </c>
      <c r="M123" s="36" t="s">
        <v>196</v>
      </c>
      <c r="N123" s="36" t="s">
        <v>576</v>
      </c>
      <c r="O123" s="3"/>
    </row>
    <row r="124" s="1" customFormat="1" ht="36" customHeight="1" spans="1:15">
      <c r="A124" s="35">
        <v>12</v>
      </c>
      <c r="B124" s="36" t="s">
        <v>577</v>
      </c>
      <c r="C124" s="36" t="s">
        <v>578</v>
      </c>
      <c r="D124" s="36" t="s">
        <v>579</v>
      </c>
      <c r="E124" s="37" t="s">
        <v>529</v>
      </c>
      <c r="F124" s="37">
        <v>38.8</v>
      </c>
      <c r="G124" s="37" t="s">
        <v>101</v>
      </c>
      <c r="H124" s="37">
        <v>38.8</v>
      </c>
      <c r="I124" s="36" t="s">
        <v>580</v>
      </c>
      <c r="J124" s="15" t="s">
        <v>27</v>
      </c>
      <c r="K124" s="41" t="s">
        <v>524</v>
      </c>
      <c r="L124" s="41" t="s">
        <v>525</v>
      </c>
      <c r="M124" s="36" t="s">
        <v>196</v>
      </c>
      <c r="N124" s="36" t="s">
        <v>581</v>
      </c>
      <c r="O124" s="3"/>
    </row>
    <row r="125" s="1" customFormat="1" ht="36" customHeight="1" spans="1:15">
      <c r="A125" s="35">
        <v>13</v>
      </c>
      <c r="B125" s="36" t="s">
        <v>582</v>
      </c>
      <c r="C125" s="36" t="s">
        <v>583</v>
      </c>
      <c r="D125" s="36" t="s">
        <v>584</v>
      </c>
      <c r="E125" s="37" t="s">
        <v>529</v>
      </c>
      <c r="F125" s="37">
        <v>41.76</v>
      </c>
      <c r="G125" s="37" t="s">
        <v>101</v>
      </c>
      <c r="H125" s="37">
        <v>41.76</v>
      </c>
      <c r="I125" s="36" t="s">
        <v>585</v>
      </c>
      <c r="J125" s="15" t="s">
        <v>27</v>
      </c>
      <c r="K125" s="41" t="s">
        <v>524</v>
      </c>
      <c r="L125" s="41" t="s">
        <v>525</v>
      </c>
      <c r="M125" s="36" t="s">
        <v>196</v>
      </c>
      <c r="N125" s="36" t="s">
        <v>515</v>
      </c>
      <c r="O125" s="3"/>
    </row>
    <row r="126" s="1" customFormat="1" ht="36" customHeight="1" spans="1:15">
      <c r="A126" s="35">
        <v>14</v>
      </c>
      <c r="B126" s="36" t="s">
        <v>586</v>
      </c>
      <c r="C126" s="36" t="s">
        <v>587</v>
      </c>
      <c r="D126" s="36" t="s">
        <v>588</v>
      </c>
      <c r="E126" s="37" t="s">
        <v>529</v>
      </c>
      <c r="F126" s="37">
        <v>39.44</v>
      </c>
      <c r="G126" s="37" t="s">
        <v>101</v>
      </c>
      <c r="H126" s="37">
        <v>39.44</v>
      </c>
      <c r="I126" s="36" t="s">
        <v>589</v>
      </c>
      <c r="J126" s="15" t="s">
        <v>27</v>
      </c>
      <c r="K126" s="41" t="s">
        <v>524</v>
      </c>
      <c r="L126" s="41" t="s">
        <v>525</v>
      </c>
      <c r="M126" s="36" t="s">
        <v>196</v>
      </c>
      <c r="N126" s="36" t="s">
        <v>590</v>
      </c>
      <c r="O126" s="3"/>
    </row>
    <row r="127" s="1" customFormat="1" ht="36" customHeight="1" spans="1:15">
      <c r="A127" s="35">
        <v>15</v>
      </c>
      <c r="B127" s="36" t="s">
        <v>591</v>
      </c>
      <c r="C127" s="36" t="s">
        <v>592</v>
      </c>
      <c r="D127" s="36" t="s">
        <v>593</v>
      </c>
      <c r="E127" s="37" t="s">
        <v>529</v>
      </c>
      <c r="F127" s="37">
        <v>45.2</v>
      </c>
      <c r="G127" s="37" t="s">
        <v>101</v>
      </c>
      <c r="H127" s="37">
        <v>45.2</v>
      </c>
      <c r="I127" s="36" t="s">
        <v>594</v>
      </c>
      <c r="J127" s="15" t="s">
        <v>27</v>
      </c>
      <c r="K127" s="41" t="s">
        <v>524</v>
      </c>
      <c r="L127" s="41" t="s">
        <v>525</v>
      </c>
      <c r="M127" s="36" t="s">
        <v>196</v>
      </c>
      <c r="N127" s="36" t="s">
        <v>595</v>
      </c>
      <c r="O127" s="3"/>
    </row>
    <row r="128" s="1" customFormat="1" ht="36" customHeight="1" spans="1:15">
      <c r="A128" s="35">
        <v>16</v>
      </c>
      <c r="B128" s="36" t="s">
        <v>596</v>
      </c>
      <c r="C128" s="36" t="s">
        <v>597</v>
      </c>
      <c r="D128" s="36" t="s">
        <v>598</v>
      </c>
      <c r="E128" s="37" t="s">
        <v>529</v>
      </c>
      <c r="F128" s="37">
        <v>10.88</v>
      </c>
      <c r="G128" s="37" t="s">
        <v>101</v>
      </c>
      <c r="H128" s="37">
        <v>10.88</v>
      </c>
      <c r="I128" s="36" t="s">
        <v>599</v>
      </c>
      <c r="J128" s="15" t="s">
        <v>27</v>
      </c>
      <c r="K128" s="41" t="s">
        <v>524</v>
      </c>
      <c r="L128" s="41" t="s">
        <v>525</v>
      </c>
      <c r="M128" s="36" t="s">
        <v>196</v>
      </c>
      <c r="N128" s="36" t="s">
        <v>600</v>
      </c>
      <c r="O128" s="3"/>
    </row>
    <row r="129" s="1" customFormat="1" ht="36" customHeight="1" spans="1:15">
      <c r="A129" s="35">
        <v>17</v>
      </c>
      <c r="B129" s="36" t="s">
        <v>601</v>
      </c>
      <c r="C129" s="36" t="s">
        <v>602</v>
      </c>
      <c r="D129" s="36" t="s">
        <v>603</v>
      </c>
      <c r="E129" s="37" t="s">
        <v>529</v>
      </c>
      <c r="F129" s="37">
        <v>17.04</v>
      </c>
      <c r="G129" s="37" t="s">
        <v>101</v>
      </c>
      <c r="H129" s="37">
        <v>17.04</v>
      </c>
      <c r="I129" s="36" t="s">
        <v>604</v>
      </c>
      <c r="J129" s="15" t="s">
        <v>27</v>
      </c>
      <c r="K129" s="41" t="s">
        <v>524</v>
      </c>
      <c r="L129" s="41" t="s">
        <v>525</v>
      </c>
      <c r="M129" s="36" t="s">
        <v>196</v>
      </c>
      <c r="N129" s="36" t="s">
        <v>605</v>
      </c>
      <c r="O129" s="3"/>
    </row>
    <row r="130" s="1" customFormat="1" ht="36" customHeight="1" spans="1:15">
      <c r="A130" s="35">
        <v>18</v>
      </c>
      <c r="B130" s="36" t="s">
        <v>606</v>
      </c>
      <c r="C130" s="36" t="s">
        <v>607</v>
      </c>
      <c r="D130" s="36" t="s">
        <v>608</v>
      </c>
      <c r="E130" s="37" t="s">
        <v>529</v>
      </c>
      <c r="F130" s="37">
        <v>18.64</v>
      </c>
      <c r="G130" s="37" t="s">
        <v>101</v>
      </c>
      <c r="H130" s="37">
        <v>18.64</v>
      </c>
      <c r="I130" s="36" t="s">
        <v>609</v>
      </c>
      <c r="J130" s="15" t="s">
        <v>27</v>
      </c>
      <c r="K130" s="41" t="s">
        <v>524</v>
      </c>
      <c r="L130" s="41" t="s">
        <v>525</v>
      </c>
      <c r="M130" s="36" t="s">
        <v>196</v>
      </c>
      <c r="N130" s="36" t="s">
        <v>610</v>
      </c>
      <c r="O130" s="3"/>
    </row>
    <row r="131" s="1" customFormat="1" ht="36" customHeight="1" spans="1:15">
      <c r="A131" s="35">
        <v>19</v>
      </c>
      <c r="B131" s="36" t="s">
        <v>611</v>
      </c>
      <c r="C131" s="36" t="s">
        <v>612</v>
      </c>
      <c r="D131" s="36" t="s">
        <v>613</v>
      </c>
      <c r="E131" s="37" t="s">
        <v>529</v>
      </c>
      <c r="F131" s="37">
        <v>17.52</v>
      </c>
      <c r="G131" s="37" t="s">
        <v>101</v>
      </c>
      <c r="H131" s="37">
        <v>17.52</v>
      </c>
      <c r="I131" s="36" t="s">
        <v>614</v>
      </c>
      <c r="J131" s="15" t="s">
        <v>27</v>
      </c>
      <c r="K131" s="41" t="s">
        <v>524</v>
      </c>
      <c r="L131" s="41" t="s">
        <v>525</v>
      </c>
      <c r="M131" s="36" t="s">
        <v>196</v>
      </c>
      <c r="N131" s="36" t="s">
        <v>615</v>
      </c>
      <c r="O131" s="3"/>
    </row>
    <row r="132" s="1" customFormat="1" ht="36" customHeight="1" spans="1:15">
      <c r="A132" s="35">
        <v>20</v>
      </c>
      <c r="B132" s="36" t="s">
        <v>616</v>
      </c>
      <c r="C132" s="36" t="s">
        <v>617</v>
      </c>
      <c r="D132" s="36" t="s">
        <v>618</v>
      </c>
      <c r="E132" s="37" t="s">
        <v>529</v>
      </c>
      <c r="F132" s="37">
        <v>11.52</v>
      </c>
      <c r="G132" s="37" t="s">
        <v>101</v>
      </c>
      <c r="H132" s="37">
        <v>11.52</v>
      </c>
      <c r="I132" s="36" t="s">
        <v>619</v>
      </c>
      <c r="J132" s="15" t="s">
        <v>27</v>
      </c>
      <c r="K132" s="41" t="s">
        <v>524</v>
      </c>
      <c r="L132" s="41" t="s">
        <v>525</v>
      </c>
      <c r="M132" s="36" t="s">
        <v>196</v>
      </c>
      <c r="N132" s="36" t="s">
        <v>399</v>
      </c>
      <c r="O132" s="3"/>
    </row>
    <row r="133" s="1" customFormat="1" ht="36" customHeight="1" spans="1:15">
      <c r="A133" s="35">
        <v>21</v>
      </c>
      <c r="B133" s="36" t="s">
        <v>620</v>
      </c>
      <c r="C133" s="36" t="s">
        <v>621</v>
      </c>
      <c r="D133" s="36" t="s">
        <v>622</v>
      </c>
      <c r="E133" s="37" t="s">
        <v>529</v>
      </c>
      <c r="F133" s="37">
        <v>13.44</v>
      </c>
      <c r="G133" s="37" t="s">
        <v>101</v>
      </c>
      <c r="H133" s="37">
        <v>13.44</v>
      </c>
      <c r="I133" s="36" t="s">
        <v>623</v>
      </c>
      <c r="J133" s="15" t="s">
        <v>27</v>
      </c>
      <c r="K133" s="41" t="s">
        <v>524</v>
      </c>
      <c r="L133" s="41" t="s">
        <v>525</v>
      </c>
      <c r="M133" s="36" t="s">
        <v>196</v>
      </c>
      <c r="N133" s="36" t="s">
        <v>624</v>
      </c>
      <c r="O133" s="3"/>
    </row>
    <row r="134" s="1" customFormat="1" ht="36" customHeight="1" spans="1:15">
      <c r="A134" s="35">
        <v>22</v>
      </c>
      <c r="B134" s="36" t="s">
        <v>625</v>
      </c>
      <c r="C134" s="36" t="s">
        <v>626</v>
      </c>
      <c r="D134" s="36" t="s">
        <v>627</v>
      </c>
      <c r="E134" s="37" t="s">
        <v>529</v>
      </c>
      <c r="F134" s="37">
        <v>17.6</v>
      </c>
      <c r="G134" s="37" t="s">
        <v>101</v>
      </c>
      <c r="H134" s="37">
        <v>17.6</v>
      </c>
      <c r="I134" s="36" t="s">
        <v>628</v>
      </c>
      <c r="J134" s="15" t="s">
        <v>27</v>
      </c>
      <c r="K134" s="41" t="s">
        <v>524</v>
      </c>
      <c r="L134" s="41" t="s">
        <v>525</v>
      </c>
      <c r="M134" s="36" t="s">
        <v>196</v>
      </c>
      <c r="N134" s="36" t="s">
        <v>629</v>
      </c>
      <c r="O134" s="3"/>
    </row>
    <row r="135" s="1" customFormat="1" ht="36" customHeight="1" spans="1:15">
      <c r="A135" s="35">
        <v>23</v>
      </c>
      <c r="B135" s="36" t="s">
        <v>630</v>
      </c>
      <c r="C135" s="36" t="s">
        <v>631</v>
      </c>
      <c r="D135" s="36" t="s">
        <v>632</v>
      </c>
      <c r="E135" s="37" t="s">
        <v>529</v>
      </c>
      <c r="F135" s="37">
        <v>46.96</v>
      </c>
      <c r="G135" s="37" t="s">
        <v>101</v>
      </c>
      <c r="H135" s="37">
        <v>46.96</v>
      </c>
      <c r="I135" s="36" t="s">
        <v>633</v>
      </c>
      <c r="J135" s="15" t="s">
        <v>27</v>
      </c>
      <c r="K135" s="41" t="s">
        <v>524</v>
      </c>
      <c r="L135" s="41" t="s">
        <v>525</v>
      </c>
      <c r="M135" s="36" t="s">
        <v>196</v>
      </c>
      <c r="N135" s="36" t="s">
        <v>634</v>
      </c>
      <c r="O135" s="3"/>
    </row>
    <row r="136" s="1" customFormat="1" ht="36" customHeight="1" spans="1:15">
      <c r="A136" s="35">
        <v>24</v>
      </c>
      <c r="B136" s="36" t="s">
        <v>635</v>
      </c>
      <c r="C136" s="36" t="s">
        <v>636</v>
      </c>
      <c r="D136" s="36" t="s">
        <v>637</v>
      </c>
      <c r="E136" s="37" t="s">
        <v>529</v>
      </c>
      <c r="F136" s="37">
        <v>62</v>
      </c>
      <c r="G136" s="37" t="s">
        <v>101</v>
      </c>
      <c r="H136" s="37">
        <v>62</v>
      </c>
      <c r="I136" s="36" t="s">
        <v>638</v>
      </c>
      <c r="J136" s="15" t="s">
        <v>27</v>
      </c>
      <c r="K136" s="41" t="s">
        <v>524</v>
      </c>
      <c r="L136" s="41" t="s">
        <v>525</v>
      </c>
      <c r="M136" s="36" t="s">
        <v>196</v>
      </c>
      <c r="N136" s="36" t="s">
        <v>639</v>
      </c>
      <c r="O136" s="3"/>
    </row>
    <row r="137" s="1" customFormat="1" ht="36" customHeight="1" spans="1:15">
      <c r="A137" s="35">
        <v>25</v>
      </c>
      <c r="B137" s="36" t="s">
        <v>640</v>
      </c>
      <c r="C137" s="36" t="s">
        <v>641</v>
      </c>
      <c r="D137" s="36" t="s">
        <v>642</v>
      </c>
      <c r="E137" s="37" t="s">
        <v>529</v>
      </c>
      <c r="F137" s="37">
        <v>26.96</v>
      </c>
      <c r="G137" s="37" t="s">
        <v>101</v>
      </c>
      <c r="H137" s="37">
        <v>26.96</v>
      </c>
      <c r="I137" s="36" t="s">
        <v>643</v>
      </c>
      <c r="J137" s="15" t="s">
        <v>27</v>
      </c>
      <c r="K137" s="41" t="s">
        <v>524</v>
      </c>
      <c r="L137" s="41" t="s">
        <v>525</v>
      </c>
      <c r="M137" s="36" t="s">
        <v>196</v>
      </c>
      <c r="N137" s="36" t="s">
        <v>644</v>
      </c>
      <c r="O137" s="3"/>
    </row>
    <row r="138" s="1" customFormat="1" ht="36" customHeight="1" spans="1:15">
      <c r="A138" s="35">
        <v>26</v>
      </c>
      <c r="B138" s="36" t="s">
        <v>645</v>
      </c>
      <c r="C138" s="36" t="s">
        <v>646</v>
      </c>
      <c r="D138" s="36" t="s">
        <v>647</v>
      </c>
      <c r="E138" s="37" t="s">
        <v>529</v>
      </c>
      <c r="F138" s="37">
        <v>10.64</v>
      </c>
      <c r="G138" s="37" t="s">
        <v>101</v>
      </c>
      <c r="H138" s="37">
        <v>10.64</v>
      </c>
      <c r="I138" s="36" t="s">
        <v>648</v>
      </c>
      <c r="J138" s="15" t="s">
        <v>27</v>
      </c>
      <c r="K138" s="41" t="s">
        <v>524</v>
      </c>
      <c r="L138" s="41" t="s">
        <v>525</v>
      </c>
      <c r="M138" s="36" t="s">
        <v>196</v>
      </c>
      <c r="N138" s="36" t="s">
        <v>649</v>
      </c>
      <c r="O138" s="3"/>
    </row>
    <row r="139" s="1" customFormat="1" ht="36" customHeight="1" spans="1:15">
      <c r="A139" s="35">
        <v>27</v>
      </c>
      <c r="B139" s="36" t="s">
        <v>650</v>
      </c>
      <c r="C139" s="36" t="s">
        <v>651</v>
      </c>
      <c r="D139" s="36" t="s">
        <v>652</v>
      </c>
      <c r="E139" s="37" t="s">
        <v>653</v>
      </c>
      <c r="F139" s="37">
        <v>45</v>
      </c>
      <c r="G139" s="37" t="s">
        <v>101</v>
      </c>
      <c r="H139" s="37">
        <v>45</v>
      </c>
      <c r="I139" s="36" t="s">
        <v>654</v>
      </c>
      <c r="J139" s="15" t="s">
        <v>27</v>
      </c>
      <c r="K139" s="41" t="s">
        <v>524</v>
      </c>
      <c r="L139" s="41" t="s">
        <v>525</v>
      </c>
      <c r="M139" s="36" t="s">
        <v>196</v>
      </c>
      <c r="N139" s="36" t="s">
        <v>655</v>
      </c>
      <c r="O139" s="3"/>
    </row>
    <row r="140" s="1" customFormat="1" ht="27.75" customHeight="1" spans="1:15">
      <c r="A140" s="29" t="s">
        <v>656</v>
      </c>
      <c r="B140" s="29" t="s">
        <v>657</v>
      </c>
      <c r="C140" s="29"/>
      <c r="D140" s="29"/>
      <c r="E140" s="30"/>
      <c r="F140" s="30">
        <v>910</v>
      </c>
      <c r="G140" s="30"/>
      <c r="H140" s="30">
        <v>910</v>
      </c>
      <c r="I140" s="59"/>
      <c r="J140" s="15"/>
      <c r="K140" s="29"/>
      <c r="L140" s="29"/>
      <c r="M140" s="29"/>
      <c r="N140" s="29"/>
      <c r="O140" s="3"/>
    </row>
    <row r="141" s="1" customFormat="1" ht="63" customHeight="1" spans="1:15">
      <c r="A141" s="42">
        <v>1</v>
      </c>
      <c r="B141" s="43" t="s">
        <v>658</v>
      </c>
      <c r="C141" s="44" t="s">
        <v>659</v>
      </c>
      <c r="D141" s="45" t="s">
        <v>209</v>
      </c>
      <c r="E141" s="42" t="s">
        <v>660</v>
      </c>
      <c r="F141" s="46">
        <v>80</v>
      </c>
      <c r="G141" s="42" t="s">
        <v>101</v>
      </c>
      <c r="H141" s="46">
        <v>80</v>
      </c>
      <c r="I141" s="42" t="s">
        <v>661</v>
      </c>
      <c r="J141" s="15" t="s">
        <v>27</v>
      </c>
      <c r="K141" s="60">
        <v>44256</v>
      </c>
      <c r="L141" s="61">
        <v>44531</v>
      </c>
      <c r="M141" s="62" t="s">
        <v>196</v>
      </c>
      <c r="N141" s="43" t="s">
        <v>644</v>
      </c>
      <c r="O141" s="3"/>
    </row>
    <row r="142" s="1" customFormat="1" ht="72" customHeight="1" spans="1:15">
      <c r="A142" s="42">
        <v>2</v>
      </c>
      <c r="B142" s="43" t="s">
        <v>662</v>
      </c>
      <c r="C142" s="44" t="s">
        <v>663</v>
      </c>
      <c r="D142" s="45" t="s">
        <v>179</v>
      </c>
      <c r="E142" s="42" t="s">
        <v>660</v>
      </c>
      <c r="F142" s="46">
        <v>80</v>
      </c>
      <c r="G142" s="42" t="s">
        <v>101</v>
      </c>
      <c r="H142" s="46">
        <v>80</v>
      </c>
      <c r="I142" s="42" t="s">
        <v>661</v>
      </c>
      <c r="J142" s="15" t="s">
        <v>27</v>
      </c>
      <c r="K142" s="60">
        <v>44256</v>
      </c>
      <c r="L142" s="61">
        <v>44531</v>
      </c>
      <c r="M142" s="62" t="s">
        <v>196</v>
      </c>
      <c r="N142" s="43" t="s">
        <v>605</v>
      </c>
      <c r="O142" s="3"/>
    </row>
    <row r="143" s="1" customFormat="1" ht="130.5" customHeight="1" spans="1:15">
      <c r="A143" s="42">
        <v>3</v>
      </c>
      <c r="B143" s="43" t="s">
        <v>664</v>
      </c>
      <c r="C143" s="44" t="s">
        <v>665</v>
      </c>
      <c r="D143" s="45" t="s">
        <v>666</v>
      </c>
      <c r="E143" s="42" t="s">
        <v>660</v>
      </c>
      <c r="F143" s="46">
        <v>80</v>
      </c>
      <c r="G143" s="42" t="s">
        <v>101</v>
      </c>
      <c r="H143" s="46">
        <v>80</v>
      </c>
      <c r="I143" s="42" t="s">
        <v>661</v>
      </c>
      <c r="J143" s="15" t="s">
        <v>27</v>
      </c>
      <c r="K143" s="60">
        <v>44256</v>
      </c>
      <c r="L143" s="61">
        <v>44531</v>
      </c>
      <c r="M143" s="62" t="s">
        <v>196</v>
      </c>
      <c r="N143" s="43" t="s">
        <v>536</v>
      </c>
      <c r="O143" s="3"/>
    </row>
    <row r="144" s="1" customFormat="1" ht="144" customHeight="1" spans="1:15">
      <c r="A144" s="42">
        <v>4</v>
      </c>
      <c r="B144" s="43" t="s">
        <v>667</v>
      </c>
      <c r="C144" s="44" t="s">
        <v>668</v>
      </c>
      <c r="D144" s="45" t="s">
        <v>669</v>
      </c>
      <c r="E144" s="42" t="s">
        <v>660</v>
      </c>
      <c r="F144" s="46">
        <v>80</v>
      </c>
      <c r="G144" s="42" t="s">
        <v>101</v>
      </c>
      <c r="H144" s="46">
        <v>80</v>
      </c>
      <c r="I144" s="42" t="s">
        <v>661</v>
      </c>
      <c r="J144" s="15" t="s">
        <v>27</v>
      </c>
      <c r="K144" s="60">
        <v>44256</v>
      </c>
      <c r="L144" s="61">
        <v>44531</v>
      </c>
      <c r="M144" s="62" t="s">
        <v>196</v>
      </c>
      <c r="N144" s="43" t="s">
        <v>610</v>
      </c>
      <c r="O144" s="3"/>
    </row>
    <row r="145" s="1" customFormat="1" ht="141.75" customHeight="1" spans="1:15">
      <c r="A145" s="42">
        <v>5</v>
      </c>
      <c r="B145" s="43" t="s">
        <v>670</v>
      </c>
      <c r="C145" s="44" t="s">
        <v>671</v>
      </c>
      <c r="D145" s="45" t="s">
        <v>54</v>
      </c>
      <c r="E145" s="42" t="s">
        <v>660</v>
      </c>
      <c r="F145" s="46">
        <v>80</v>
      </c>
      <c r="G145" s="42" t="s">
        <v>101</v>
      </c>
      <c r="H145" s="46">
        <v>80</v>
      </c>
      <c r="I145" s="42" t="s">
        <v>661</v>
      </c>
      <c r="J145" s="15" t="s">
        <v>27</v>
      </c>
      <c r="K145" s="60">
        <v>44256</v>
      </c>
      <c r="L145" s="61">
        <v>44531</v>
      </c>
      <c r="M145" s="62" t="s">
        <v>196</v>
      </c>
      <c r="N145" s="43" t="s">
        <v>634</v>
      </c>
      <c r="O145" s="3"/>
    </row>
    <row r="146" s="1" customFormat="1" ht="78.95" customHeight="1" spans="1:15">
      <c r="A146" s="42">
        <v>6</v>
      </c>
      <c r="B146" s="43" t="s">
        <v>672</v>
      </c>
      <c r="C146" s="44" t="s">
        <v>673</v>
      </c>
      <c r="D146" s="45" t="s">
        <v>64</v>
      </c>
      <c r="E146" s="42" t="s">
        <v>660</v>
      </c>
      <c r="F146" s="46">
        <v>80</v>
      </c>
      <c r="G146" s="42" t="s">
        <v>101</v>
      </c>
      <c r="H146" s="46">
        <v>80</v>
      </c>
      <c r="I146" s="42" t="s">
        <v>661</v>
      </c>
      <c r="J146" s="15" t="s">
        <v>27</v>
      </c>
      <c r="K146" s="60">
        <v>44256</v>
      </c>
      <c r="L146" s="61">
        <v>44531</v>
      </c>
      <c r="M146" s="62" t="s">
        <v>196</v>
      </c>
      <c r="N146" s="43" t="s">
        <v>515</v>
      </c>
      <c r="O146" s="3"/>
    </row>
    <row r="147" s="1" customFormat="1" ht="80.25" customHeight="1" spans="1:15">
      <c r="A147" s="42">
        <v>7</v>
      </c>
      <c r="B147" s="43" t="s">
        <v>674</v>
      </c>
      <c r="C147" s="44" t="s">
        <v>675</v>
      </c>
      <c r="D147" s="45" t="s">
        <v>239</v>
      </c>
      <c r="E147" s="42" t="s">
        <v>660</v>
      </c>
      <c r="F147" s="46">
        <v>80</v>
      </c>
      <c r="G147" s="42" t="s">
        <v>101</v>
      </c>
      <c r="H147" s="46">
        <v>80</v>
      </c>
      <c r="I147" s="42" t="s">
        <v>661</v>
      </c>
      <c r="J147" s="15" t="s">
        <v>27</v>
      </c>
      <c r="K147" s="60">
        <v>44256</v>
      </c>
      <c r="L147" s="61">
        <v>44531</v>
      </c>
      <c r="M147" s="62" t="s">
        <v>196</v>
      </c>
      <c r="N147" s="43" t="s">
        <v>531</v>
      </c>
      <c r="O147" s="3"/>
    </row>
    <row r="148" s="1" customFormat="1" ht="105.95" customHeight="1" spans="1:15">
      <c r="A148" s="42">
        <v>8</v>
      </c>
      <c r="B148" s="43" t="s">
        <v>676</v>
      </c>
      <c r="C148" s="47" t="s">
        <v>677</v>
      </c>
      <c r="D148" s="45" t="s">
        <v>678</v>
      </c>
      <c r="E148" s="42" t="s">
        <v>679</v>
      </c>
      <c r="F148" s="46">
        <v>50</v>
      </c>
      <c r="G148" s="42" t="s">
        <v>101</v>
      </c>
      <c r="H148" s="46">
        <v>50</v>
      </c>
      <c r="I148" s="42" t="s">
        <v>680</v>
      </c>
      <c r="J148" s="15" t="s">
        <v>27</v>
      </c>
      <c r="K148" s="60">
        <v>44256</v>
      </c>
      <c r="L148" s="61">
        <v>44531</v>
      </c>
      <c r="M148" s="62" t="s">
        <v>196</v>
      </c>
      <c r="N148" s="53" t="s">
        <v>629</v>
      </c>
      <c r="O148" s="3"/>
    </row>
    <row r="149" s="1" customFormat="1" ht="98.25" customHeight="1" spans="1:15">
      <c r="A149" s="42">
        <v>9</v>
      </c>
      <c r="B149" s="43" t="s">
        <v>681</v>
      </c>
      <c r="C149" s="47" t="s">
        <v>682</v>
      </c>
      <c r="D149" s="45" t="s">
        <v>683</v>
      </c>
      <c r="E149" s="42" t="s">
        <v>679</v>
      </c>
      <c r="F149" s="46">
        <v>50</v>
      </c>
      <c r="G149" s="42" t="s">
        <v>101</v>
      </c>
      <c r="H149" s="46">
        <v>50</v>
      </c>
      <c r="I149" s="42" t="s">
        <v>680</v>
      </c>
      <c r="J149" s="15" t="s">
        <v>27</v>
      </c>
      <c r="K149" s="60">
        <v>44256</v>
      </c>
      <c r="L149" s="61">
        <v>44531</v>
      </c>
      <c r="M149" s="62" t="s">
        <v>196</v>
      </c>
      <c r="N149" s="53" t="s">
        <v>541</v>
      </c>
      <c r="O149" s="3"/>
    </row>
    <row r="150" s="1" customFormat="1" ht="68.1" customHeight="1" spans="1:15">
      <c r="A150" s="42">
        <v>10</v>
      </c>
      <c r="B150" s="43" t="s">
        <v>684</v>
      </c>
      <c r="C150" s="47" t="s">
        <v>685</v>
      </c>
      <c r="D150" s="45" t="s">
        <v>686</v>
      </c>
      <c r="E150" s="42" t="s">
        <v>679</v>
      </c>
      <c r="F150" s="46">
        <v>50</v>
      </c>
      <c r="G150" s="42" t="s">
        <v>101</v>
      </c>
      <c r="H150" s="46">
        <v>50</v>
      </c>
      <c r="I150" s="42" t="s">
        <v>680</v>
      </c>
      <c r="J150" s="15" t="s">
        <v>27</v>
      </c>
      <c r="K150" s="60">
        <v>44256</v>
      </c>
      <c r="L150" s="61">
        <v>44531</v>
      </c>
      <c r="M150" s="62" t="s">
        <v>196</v>
      </c>
      <c r="N150" s="53" t="s">
        <v>546</v>
      </c>
      <c r="O150" s="3"/>
    </row>
    <row r="151" s="1" customFormat="1" ht="68.1" customHeight="1" spans="1:15">
      <c r="A151" s="42">
        <v>11</v>
      </c>
      <c r="B151" s="43" t="s">
        <v>687</v>
      </c>
      <c r="C151" s="47" t="s">
        <v>688</v>
      </c>
      <c r="D151" s="45" t="s">
        <v>689</v>
      </c>
      <c r="E151" s="42" t="s">
        <v>679</v>
      </c>
      <c r="F151" s="46">
        <v>50</v>
      </c>
      <c r="G151" s="42" t="s">
        <v>101</v>
      </c>
      <c r="H151" s="46">
        <v>50</v>
      </c>
      <c r="I151" s="42" t="s">
        <v>680</v>
      </c>
      <c r="J151" s="15" t="s">
        <v>27</v>
      </c>
      <c r="K151" s="60">
        <v>44256</v>
      </c>
      <c r="L151" s="61">
        <v>44531</v>
      </c>
      <c r="M151" s="62" t="s">
        <v>196</v>
      </c>
      <c r="N151" s="53" t="s">
        <v>561</v>
      </c>
      <c r="O151" s="3"/>
    </row>
    <row r="152" s="1" customFormat="1" ht="48.95" customHeight="1" spans="1:15">
      <c r="A152" s="42">
        <v>12</v>
      </c>
      <c r="B152" s="43" t="s">
        <v>690</v>
      </c>
      <c r="C152" s="47" t="s">
        <v>691</v>
      </c>
      <c r="D152" s="45" t="s">
        <v>692</v>
      </c>
      <c r="E152" s="42" t="s">
        <v>679</v>
      </c>
      <c r="F152" s="46">
        <v>50</v>
      </c>
      <c r="G152" s="42" t="s">
        <v>101</v>
      </c>
      <c r="H152" s="46">
        <v>50</v>
      </c>
      <c r="I152" s="42" t="s">
        <v>680</v>
      </c>
      <c r="J152" s="15" t="s">
        <v>27</v>
      </c>
      <c r="K152" s="60">
        <v>44256</v>
      </c>
      <c r="L152" s="61">
        <v>44531</v>
      </c>
      <c r="M152" s="62" t="s">
        <v>196</v>
      </c>
      <c r="N152" s="53" t="s">
        <v>571</v>
      </c>
      <c r="O152" s="3"/>
    </row>
    <row r="153" s="1" customFormat="1" ht="48.75" customHeight="1" spans="1:15">
      <c r="A153" s="42">
        <v>13</v>
      </c>
      <c r="B153" s="43" t="s">
        <v>693</v>
      </c>
      <c r="C153" s="47" t="s">
        <v>694</v>
      </c>
      <c r="D153" s="45" t="s">
        <v>695</v>
      </c>
      <c r="E153" s="42" t="s">
        <v>679</v>
      </c>
      <c r="F153" s="46">
        <v>50</v>
      </c>
      <c r="G153" s="42" t="s">
        <v>101</v>
      </c>
      <c r="H153" s="46">
        <v>50</v>
      </c>
      <c r="I153" s="42" t="s">
        <v>680</v>
      </c>
      <c r="J153" s="15" t="s">
        <v>27</v>
      </c>
      <c r="K153" s="60">
        <v>44256</v>
      </c>
      <c r="L153" s="61">
        <v>44531</v>
      </c>
      <c r="M153" s="62" t="s">
        <v>196</v>
      </c>
      <c r="N153" s="53" t="s">
        <v>581</v>
      </c>
      <c r="O153" s="3"/>
    </row>
    <row r="154" s="1" customFormat="1" ht="53.1" customHeight="1" spans="1:15">
      <c r="A154" s="42">
        <v>14</v>
      </c>
      <c r="B154" s="43" t="s">
        <v>696</v>
      </c>
      <c r="C154" s="47" t="s">
        <v>697</v>
      </c>
      <c r="D154" s="45" t="s">
        <v>698</v>
      </c>
      <c r="E154" s="42" t="s">
        <v>679</v>
      </c>
      <c r="F154" s="46">
        <v>50</v>
      </c>
      <c r="G154" s="42" t="s">
        <v>101</v>
      </c>
      <c r="H154" s="46">
        <v>50</v>
      </c>
      <c r="I154" s="42" t="s">
        <v>680</v>
      </c>
      <c r="J154" s="15" t="s">
        <v>27</v>
      </c>
      <c r="K154" s="60">
        <v>44256</v>
      </c>
      <c r="L154" s="61">
        <v>44531</v>
      </c>
      <c r="M154" s="62" t="s">
        <v>196</v>
      </c>
      <c r="N154" s="53" t="s">
        <v>639</v>
      </c>
      <c r="O154" s="3"/>
    </row>
    <row r="155" s="2" customFormat="1" ht="36" customHeight="1" spans="1:15">
      <c r="A155" s="48" t="s">
        <v>699</v>
      </c>
      <c r="B155" s="49" t="s">
        <v>700</v>
      </c>
      <c r="C155" s="50"/>
      <c r="D155" s="51"/>
      <c r="E155" s="48"/>
      <c r="F155" s="52">
        <v>300</v>
      </c>
      <c r="G155" s="48"/>
      <c r="H155" s="52">
        <v>300</v>
      </c>
      <c r="I155" s="48"/>
      <c r="J155" s="12"/>
      <c r="K155" s="63"/>
      <c r="L155" s="64"/>
      <c r="M155" s="65"/>
      <c r="N155" s="66"/>
      <c r="O155" s="67"/>
    </row>
    <row r="156" s="1" customFormat="1" ht="36" customHeight="1" spans="1:15">
      <c r="A156" s="53">
        <v>1</v>
      </c>
      <c r="B156" s="53" t="s">
        <v>701</v>
      </c>
      <c r="C156" s="54" t="s">
        <v>702</v>
      </c>
      <c r="D156" s="53" t="s">
        <v>703</v>
      </c>
      <c r="E156" s="25" t="s">
        <v>704</v>
      </c>
      <c r="F156" s="53">
        <v>300</v>
      </c>
      <c r="G156" s="45" t="s">
        <v>25</v>
      </c>
      <c r="H156" s="53">
        <v>300</v>
      </c>
      <c r="I156" s="68" t="s">
        <v>705</v>
      </c>
      <c r="J156" s="15" t="s">
        <v>27</v>
      </c>
      <c r="K156" s="69" t="s">
        <v>706</v>
      </c>
      <c r="L156" s="69" t="s">
        <v>525</v>
      </c>
      <c r="M156" s="53" t="s">
        <v>707</v>
      </c>
      <c r="N156" s="53" t="s">
        <v>605</v>
      </c>
      <c r="O156" s="3"/>
    </row>
    <row r="157" s="1" customFormat="1" ht="36" customHeight="1" spans="1:15">
      <c r="A157" s="29" t="s">
        <v>708</v>
      </c>
      <c r="B157" s="29" t="s">
        <v>709</v>
      </c>
      <c r="C157" s="29"/>
      <c r="D157" s="29"/>
      <c r="E157" s="30"/>
      <c r="F157" s="30">
        <v>657</v>
      </c>
      <c r="G157" s="30"/>
      <c r="H157" s="30">
        <v>657</v>
      </c>
      <c r="I157" s="59"/>
      <c r="J157" s="15"/>
      <c r="K157" s="29"/>
      <c r="L157" s="29"/>
      <c r="M157" s="29"/>
      <c r="N157" s="29"/>
      <c r="O157" s="3"/>
    </row>
    <row r="158" s="1" customFormat="1" ht="36" customHeight="1" spans="1:15">
      <c r="A158" s="55">
        <v>1</v>
      </c>
      <c r="B158" s="55" t="s">
        <v>710</v>
      </c>
      <c r="C158" s="55" t="s">
        <v>711</v>
      </c>
      <c r="D158" s="55" t="s">
        <v>528</v>
      </c>
      <c r="E158" s="55" t="s">
        <v>712</v>
      </c>
      <c r="F158" s="55">
        <v>15.2</v>
      </c>
      <c r="G158" s="55" t="s">
        <v>25</v>
      </c>
      <c r="H158" s="55">
        <v>15.2</v>
      </c>
      <c r="I158" s="55" t="s">
        <v>713</v>
      </c>
      <c r="J158" s="15" t="s">
        <v>27</v>
      </c>
      <c r="K158" s="70">
        <v>44256</v>
      </c>
      <c r="L158" s="70">
        <v>44409</v>
      </c>
      <c r="M158" s="55" t="s">
        <v>714</v>
      </c>
      <c r="N158" s="55" t="s">
        <v>531</v>
      </c>
      <c r="O158" s="3"/>
    </row>
    <row r="159" s="1" customFormat="1" ht="36" customHeight="1" spans="1:15">
      <c r="A159" s="55">
        <v>2</v>
      </c>
      <c r="B159" s="55" t="s">
        <v>715</v>
      </c>
      <c r="C159" s="55" t="s">
        <v>716</v>
      </c>
      <c r="D159" s="55" t="s">
        <v>539</v>
      </c>
      <c r="E159" s="55" t="s">
        <v>712</v>
      </c>
      <c r="F159" s="55">
        <v>28</v>
      </c>
      <c r="G159" s="55" t="s">
        <v>25</v>
      </c>
      <c r="H159" s="55">
        <v>28</v>
      </c>
      <c r="I159" s="55" t="s">
        <v>717</v>
      </c>
      <c r="J159" s="15" t="s">
        <v>27</v>
      </c>
      <c r="K159" s="70">
        <v>44256</v>
      </c>
      <c r="L159" s="70">
        <v>44409</v>
      </c>
      <c r="M159" s="55" t="s">
        <v>714</v>
      </c>
      <c r="N159" s="55" t="s">
        <v>541</v>
      </c>
      <c r="O159" s="3"/>
    </row>
    <row r="160" s="1" customFormat="1" ht="36" customHeight="1" spans="1:15">
      <c r="A160" s="55">
        <v>3</v>
      </c>
      <c r="B160" s="55" t="s">
        <v>718</v>
      </c>
      <c r="C160" s="55" t="s">
        <v>719</v>
      </c>
      <c r="D160" s="55" t="s">
        <v>534</v>
      </c>
      <c r="E160" s="55" t="s">
        <v>712</v>
      </c>
      <c r="F160" s="55">
        <v>29.8</v>
      </c>
      <c r="G160" s="55" t="s">
        <v>25</v>
      </c>
      <c r="H160" s="55">
        <v>29.8</v>
      </c>
      <c r="I160" s="55" t="s">
        <v>720</v>
      </c>
      <c r="J160" s="15" t="s">
        <v>27</v>
      </c>
      <c r="K160" s="70">
        <v>44256</v>
      </c>
      <c r="L160" s="70">
        <v>44409</v>
      </c>
      <c r="M160" s="55" t="s">
        <v>714</v>
      </c>
      <c r="N160" s="55" t="s">
        <v>536</v>
      </c>
      <c r="O160" s="3"/>
    </row>
    <row r="161" s="1" customFormat="1" ht="36" customHeight="1" spans="1:15">
      <c r="A161" s="55">
        <v>4</v>
      </c>
      <c r="B161" s="55" t="s">
        <v>721</v>
      </c>
      <c r="C161" s="55" t="s">
        <v>722</v>
      </c>
      <c r="D161" s="55" t="s">
        <v>544</v>
      </c>
      <c r="E161" s="55" t="s">
        <v>712</v>
      </c>
      <c r="F161" s="55">
        <v>18.6</v>
      </c>
      <c r="G161" s="55" t="s">
        <v>25</v>
      </c>
      <c r="H161" s="55">
        <v>18.6</v>
      </c>
      <c r="I161" s="55" t="s">
        <v>723</v>
      </c>
      <c r="J161" s="15" t="s">
        <v>27</v>
      </c>
      <c r="K161" s="70">
        <v>44256</v>
      </c>
      <c r="L161" s="70">
        <v>44409</v>
      </c>
      <c r="M161" s="55" t="s">
        <v>714</v>
      </c>
      <c r="N161" s="55" t="s">
        <v>546</v>
      </c>
      <c r="O161" s="3"/>
    </row>
    <row r="162" s="1" customFormat="1" ht="36" customHeight="1" spans="1:15">
      <c r="A162" s="55">
        <v>5</v>
      </c>
      <c r="B162" s="55" t="s">
        <v>724</v>
      </c>
      <c r="C162" s="55" t="s">
        <v>725</v>
      </c>
      <c r="D162" s="55" t="s">
        <v>554</v>
      </c>
      <c r="E162" s="55" t="s">
        <v>712</v>
      </c>
      <c r="F162" s="55">
        <v>9.8</v>
      </c>
      <c r="G162" s="55" t="s">
        <v>25</v>
      </c>
      <c r="H162" s="55">
        <v>9.8</v>
      </c>
      <c r="I162" s="55" t="s">
        <v>726</v>
      </c>
      <c r="J162" s="15" t="s">
        <v>27</v>
      </c>
      <c r="K162" s="70">
        <v>44256</v>
      </c>
      <c r="L162" s="70">
        <v>44409</v>
      </c>
      <c r="M162" s="55" t="s">
        <v>714</v>
      </c>
      <c r="N162" s="55" t="s">
        <v>556</v>
      </c>
      <c r="O162" s="3"/>
    </row>
    <row r="163" s="1" customFormat="1" ht="36" customHeight="1" spans="1:15">
      <c r="A163" s="55">
        <v>6</v>
      </c>
      <c r="B163" s="55" t="s">
        <v>727</v>
      </c>
      <c r="C163" s="55" t="s">
        <v>728</v>
      </c>
      <c r="D163" s="55" t="s">
        <v>549</v>
      </c>
      <c r="E163" s="55" t="s">
        <v>712</v>
      </c>
      <c r="F163" s="55">
        <v>15.4</v>
      </c>
      <c r="G163" s="55" t="s">
        <v>25</v>
      </c>
      <c r="H163" s="55">
        <v>15.4</v>
      </c>
      <c r="I163" s="55" t="s">
        <v>729</v>
      </c>
      <c r="J163" s="15" t="s">
        <v>27</v>
      </c>
      <c r="K163" s="70">
        <v>44256</v>
      </c>
      <c r="L163" s="70">
        <v>44409</v>
      </c>
      <c r="M163" s="55" t="s">
        <v>714</v>
      </c>
      <c r="N163" s="55" t="s">
        <v>551</v>
      </c>
      <c r="O163" s="3"/>
    </row>
    <row r="164" s="1" customFormat="1" ht="48.95" customHeight="1" spans="1:15">
      <c r="A164" s="55">
        <v>7</v>
      </c>
      <c r="B164" s="55" t="s">
        <v>730</v>
      </c>
      <c r="C164" s="55" t="s">
        <v>731</v>
      </c>
      <c r="D164" s="55" t="s">
        <v>584</v>
      </c>
      <c r="E164" s="55" t="s">
        <v>712</v>
      </c>
      <c r="F164" s="55">
        <v>40.4</v>
      </c>
      <c r="G164" s="55" t="s">
        <v>25</v>
      </c>
      <c r="H164" s="55">
        <v>40.4</v>
      </c>
      <c r="I164" s="55" t="s">
        <v>732</v>
      </c>
      <c r="J164" s="15" t="s">
        <v>27</v>
      </c>
      <c r="K164" s="70">
        <v>44256</v>
      </c>
      <c r="L164" s="70">
        <v>44409</v>
      </c>
      <c r="M164" s="55" t="s">
        <v>714</v>
      </c>
      <c r="N164" s="55" t="s">
        <v>515</v>
      </c>
      <c r="O164" s="3"/>
    </row>
    <row r="165" s="1" customFormat="1" ht="47.1" customHeight="1" spans="1:15">
      <c r="A165" s="55">
        <v>8</v>
      </c>
      <c r="B165" s="55" t="s">
        <v>733</v>
      </c>
      <c r="C165" s="55" t="s">
        <v>734</v>
      </c>
      <c r="D165" s="55" t="s">
        <v>588</v>
      </c>
      <c r="E165" s="55" t="s">
        <v>712</v>
      </c>
      <c r="F165" s="55">
        <v>33.1</v>
      </c>
      <c r="G165" s="55" t="s">
        <v>25</v>
      </c>
      <c r="H165" s="55">
        <v>33.1</v>
      </c>
      <c r="I165" s="55" t="s">
        <v>735</v>
      </c>
      <c r="J165" s="15" t="s">
        <v>27</v>
      </c>
      <c r="K165" s="70">
        <v>44256</v>
      </c>
      <c r="L165" s="70">
        <v>44409</v>
      </c>
      <c r="M165" s="55" t="s">
        <v>714</v>
      </c>
      <c r="N165" s="55" t="s">
        <v>590</v>
      </c>
      <c r="O165" s="3"/>
    </row>
    <row r="166" s="1" customFormat="1" ht="40.5" customHeight="1" spans="1:15">
      <c r="A166" s="55">
        <v>9</v>
      </c>
      <c r="B166" s="55" t="s">
        <v>736</v>
      </c>
      <c r="C166" s="55" t="s">
        <v>737</v>
      </c>
      <c r="D166" s="55" t="s">
        <v>559</v>
      </c>
      <c r="E166" s="55" t="s">
        <v>712</v>
      </c>
      <c r="F166" s="55">
        <v>7.1</v>
      </c>
      <c r="G166" s="55" t="s">
        <v>25</v>
      </c>
      <c r="H166" s="55">
        <v>7.1</v>
      </c>
      <c r="I166" s="55" t="s">
        <v>738</v>
      </c>
      <c r="J166" s="15" t="s">
        <v>27</v>
      </c>
      <c r="K166" s="70">
        <v>44256</v>
      </c>
      <c r="L166" s="70">
        <v>44409</v>
      </c>
      <c r="M166" s="55" t="s">
        <v>714</v>
      </c>
      <c r="N166" s="55" t="s">
        <v>561</v>
      </c>
      <c r="O166" s="3"/>
    </row>
    <row r="167" s="1" customFormat="1" ht="47.1" customHeight="1" spans="1:15">
      <c r="A167" s="55">
        <v>10</v>
      </c>
      <c r="B167" s="55" t="s">
        <v>739</v>
      </c>
      <c r="C167" s="55" t="s">
        <v>740</v>
      </c>
      <c r="D167" s="55" t="s">
        <v>564</v>
      </c>
      <c r="E167" s="55" t="s">
        <v>712</v>
      </c>
      <c r="F167" s="55">
        <v>22.7</v>
      </c>
      <c r="G167" s="55" t="s">
        <v>25</v>
      </c>
      <c r="H167" s="55">
        <v>22.7</v>
      </c>
      <c r="I167" s="55" t="s">
        <v>735</v>
      </c>
      <c r="J167" s="15" t="s">
        <v>27</v>
      </c>
      <c r="K167" s="70">
        <v>44256</v>
      </c>
      <c r="L167" s="70">
        <v>44409</v>
      </c>
      <c r="M167" s="55" t="s">
        <v>714</v>
      </c>
      <c r="N167" s="55" t="s">
        <v>566</v>
      </c>
      <c r="O167" s="3"/>
    </row>
    <row r="168" s="1" customFormat="1" ht="41.25" customHeight="1" spans="1:15">
      <c r="A168" s="55">
        <v>11</v>
      </c>
      <c r="B168" s="55" t="s">
        <v>741</v>
      </c>
      <c r="C168" s="55" t="s">
        <v>742</v>
      </c>
      <c r="D168" s="55" t="s">
        <v>569</v>
      </c>
      <c r="E168" s="55" t="s">
        <v>712</v>
      </c>
      <c r="F168" s="55">
        <v>25.4</v>
      </c>
      <c r="G168" s="55" t="s">
        <v>25</v>
      </c>
      <c r="H168" s="55">
        <v>25.4</v>
      </c>
      <c r="I168" s="55" t="s">
        <v>743</v>
      </c>
      <c r="J168" s="15" t="s">
        <v>27</v>
      </c>
      <c r="K168" s="70">
        <v>44256</v>
      </c>
      <c r="L168" s="70">
        <v>44409</v>
      </c>
      <c r="M168" s="55" t="s">
        <v>714</v>
      </c>
      <c r="N168" s="55" t="s">
        <v>571</v>
      </c>
      <c r="O168" s="3"/>
    </row>
    <row r="169" s="1" customFormat="1" ht="39" customHeight="1" spans="1:15">
      <c r="A169" s="55">
        <v>12</v>
      </c>
      <c r="B169" s="55" t="s">
        <v>744</v>
      </c>
      <c r="C169" s="55" t="s">
        <v>745</v>
      </c>
      <c r="D169" s="55" t="s">
        <v>579</v>
      </c>
      <c r="E169" s="55" t="s">
        <v>712</v>
      </c>
      <c r="F169" s="55">
        <v>66</v>
      </c>
      <c r="G169" s="55" t="s">
        <v>25</v>
      </c>
      <c r="H169" s="55">
        <v>66</v>
      </c>
      <c r="I169" s="55" t="s">
        <v>746</v>
      </c>
      <c r="J169" s="15" t="s">
        <v>27</v>
      </c>
      <c r="K169" s="70">
        <v>44256</v>
      </c>
      <c r="L169" s="70">
        <v>44409</v>
      </c>
      <c r="M169" s="55" t="s">
        <v>714</v>
      </c>
      <c r="N169" s="55" t="s">
        <v>581</v>
      </c>
      <c r="O169" s="3"/>
    </row>
    <row r="170" s="1" customFormat="1" ht="42" customHeight="1" spans="1:15">
      <c r="A170" s="55">
        <v>13</v>
      </c>
      <c r="B170" s="55" t="s">
        <v>747</v>
      </c>
      <c r="C170" s="55" t="s">
        <v>748</v>
      </c>
      <c r="D170" s="55" t="s">
        <v>574</v>
      </c>
      <c r="E170" s="55" t="s">
        <v>712</v>
      </c>
      <c r="F170" s="55">
        <v>34</v>
      </c>
      <c r="G170" s="55" t="s">
        <v>25</v>
      </c>
      <c r="H170" s="55">
        <v>34</v>
      </c>
      <c r="I170" s="55" t="s">
        <v>749</v>
      </c>
      <c r="J170" s="15" t="s">
        <v>27</v>
      </c>
      <c r="K170" s="70">
        <v>44256</v>
      </c>
      <c r="L170" s="70">
        <v>44409</v>
      </c>
      <c r="M170" s="55" t="s">
        <v>714</v>
      </c>
      <c r="N170" s="55" t="s">
        <v>576</v>
      </c>
      <c r="O170" s="3"/>
    </row>
    <row r="171" s="1" customFormat="1" ht="36" customHeight="1" spans="1:15">
      <c r="A171" s="55">
        <v>14</v>
      </c>
      <c r="B171" s="55" t="s">
        <v>750</v>
      </c>
      <c r="C171" s="55" t="s">
        <v>751</v>
      </c>
      <c r="D171" s="55" t="s">
        <v>593</v>
      </c>
      <c r="E171" s="55" t="s">
        <v>712</v>
      </c>
      <c r="F171" s="55">
        <v>41</v>
      </c>
      <c r="G171" s="55" t="s">
        <v>25</v>
      </c>
      <c r="H171" s="55">
        <v>41</v>
      </c>
      <c r="I171" s="55" t="s">
        <v>752</v>
      </c>
      <c r="J171" s="15" t="s">
        <v>27</v>
      </c>
      <c r="K171" s="70">
        <v>44256</v>
      </c>
      <c r="L171" s="70">
        <v>44409</v>
      </c>
      <c r="M171" s="55" t="s">
        <v>714</v>
      </c>
      <c r="N171" s="55" t="s">
        <v>595</v>
      </c>
      <c r="O171" s="3"/>
    </row>
    <row r="172" s="1" customFormat="1" ht="43.5" customHeight="1" spans="1:15">
      <c r="A172" s="55">
        <v>15</v>
      </c>
      <c r="B172" s="55" t="s">
        <v>753</v>
      </c>
      <c r="C172" s="55" t="s">
        <v>754</v>
      </c>
      <c r="D172" s="55" t="s">
        <v>608</v>
      </c>
      <c r="E172" s="55" t="s">
        <v>712</v>
      </c>
      <c r="F172" s="55">
        <v>32.1</v>
      </c>
      <c r="G172" s="55" t="s">
        <v>25</v>
      </c>
      <c r="H172" s="55">
        <v>32.1</v>
      </c>
      <c r="I172" s="55" t="s">
        <v>755</v>
      </c>
      <c r="J172" s="15" t="s">
        <v>27</v>
      </c>
      <c r="K172" s="70">
        <v>44256</v>
      </c>
      <c r="L172" s="70">
        <v>44409</v>
      </c>
      <c r="M172" s="55" t="s">
        <v>714</v>
      </c>
      <c r="N172" s="55" t="s">
        <v>610</v>
      </c>
      <c r="O172" s="3"/>
    </row>
    <row r="173" s="1" customFormat="1" ht="41.25" customHeight="1" spans="1:15">
      <c r="A173" s="55">
        <v>16</v>
      </c>
      <c r="B173" s="55" t="s">
        <v>756</v>
      </c>
      <c r="C173" s="55" t="s">
        <v>757</v>
      </c>
      <c r="D173" s="55" t="s">
        <v>603</v>
      </c>
      <c r="E173" s="55" t="s">
        <v>712</v>
      </c>
      <c r="F173" s="55">
        <v>13</v>
      </c>
      <c r="G173" s="55" t="s">
        <v>25</v>
      </c>
      <c r="H173" s="55">
        <v>13</v>
      </c>
      <c r="I173" s="55" t="s">
        <v>726</v>
      </c>
      <c r="J173" s="15" t="s">
        <v>27</v>
      </c>
      <c r="K173" s="70">
        <v>44256</v>
      </c>
      <c r="L173" s="70">
        <v>44409</v>
      </c>
      <c r="M173" s="55" t="s">
        <v>714</v>
      </c>
      <c r="N173" s="55" t="s">
        <v>605</v>
      </c>
      <c r="O173" s="3"/>
    </row>
    <row r="174" s="1" customFormat="1" ht="41.25" customHeight="1" spans="1:15">
      <c r="A174" s="55">
        <v>17</v>
      </c>
      <c r="B174" s="55" t="s">
        <v>758</v>
      </c>
      <c r="C174" s="55" t="s">
        <v>759</v>
      </c>
      <c r="D174" s="55" t="s">
        <v>598</v>
      </c>
      <c r="E174" s="55" t="s">
        <v>712</v>
      </c>
      <c r="F174" s="55">
        <v>22.9</v>
      </c>
      <c r="G174" s="55" t="s">
        <v>25</v>
      </c>
      <c r="H174" s="55">
        <v>22.9</v>
      </c>
      <c r="I174" s="55" t="s">
        <v>735</v>
      </c>
      <c r="J174" s="15" t="s">
        <v>27</v>
      </c>
      <c r="K174" s="70">
        <v>44256</v>
      </c>
      <c r="L174" s="70">
        <v>44409</v>
      </c>
      <c r="M174" s="55" t="s">
        <v>714</v>
      </c>
      <c r="N174" s="55" t="s">
        <v>600</v>
      </c>
      <c r="O174" s="3"/>
    </row>
    <row r="175" s="1" customFormat="1" ht="39" customHeight="1" spans="1:15">
      <c r="A175" s="55">
        <v>18</v>
      </c>
      <c r="B175" s="55" t="s">
        <v>760</v>
      </c>
      <c r="C175" s="55" t="s">
        <v>761</v>
      </c>
      <c r="D175" s="55" t="s">
        <v>613</v>
      </c>
      <c r="E175" s="55" t="s">
        <v>712</v>
      </c>
      <c r="F175" s="55">
        <v>14</v>
      </c>
      <c r="G175" s="55" t="s">
        <v>25</v>
      </c>
      <c r="H175" s="55">
        <v>14</v>
      </c>
      <c r="I175" s="55" t="s">
        <v>729</v>
      </c>
      <c r="J175" s="15" t="s">
        <v>27</v>
      </c>
      <c r="K175" s="70">
        <v>44256</v>
      </c>
      <c r="L175" s="70">
        <v>44409</v>
      </c>
      <c r="M175" s="55" t="s">
        <v>714</v>
      </c>
      <c r="N175" s="55" t="s">
        <v>615</v>
      </c>
      <c r="O175" s="3"/>
    </row>
    <row r="176" s="1" customFormat="1" ht="38.25" customHeight="1" spans="1:15">
      <c r="A176" s="55">
        <v>19</v>
      </c>
      <c r="B176" s="55" t="s">
        <v>762</v>
      </c>
      <c r="C176" s="55" t="s">
        <v>763</v>
      </c>
      <c r="D176" s="55" t="s">
        <v>627</v>
      </c>
      <c r="E176" s="55" t="s">
        <v>712</v>
      </c>
      <c r="F176" s="55">
        <v>54.1</v>
      </c>
      <c r="G176" s="55" t="s">
        <v>25</v>
      </c>
      <c r="H176" s="55">
        <v>54.1</v>
      </c>
      <c r="I176" s="55" t="s">
        <v>764</v>
      </c>
      <c r="J176" s="15" t="s">
        <v>27</v>
      </c>
      <c r="K176" s="70">
        <v>44256</v>
      </c>
      <c r="L176" s="70">
        <v>44409</v>
      </c>
      <c r="M176" s="55" t="s">
        <v>714</v>
      </c>
      <c r="N176" s="55" t="s">
        <v>629</v>
      </c>
      <c r="O176" s="3"/>
    </row>
    <row r="177" s="1" customFormat="1" ht="36.75" customHeight="1" spans="1:15">
      <c r="A177" s="55">
        <v>20</v>
      </c>
      <c r="B177" s="55" t="s">
        <v>765</v>
      </c>
      <c r="C177" s="55" t="s">
        <v>766</v>
      </c>
      <c r="D177" s="55" t="s">
        <v>618</v>
      </c>
      <c r="E177" s="55" t="s">
        <v>712</v>
      </c>
      <c r="F177" s="55">
        <v>22</v>
      </c>
      <c r="G177" s="55" t="s">
        <v>25</v>
      </c>
      <c r="H177" s="55">
        <v>22</v>
      </c>
      <c r="I177" s="55" t="s">
        <v>767</v>
      </c>
      <c r="J177" s="15" t="s">
        <v>27</v>
      </c>
      <c r="K177" s="70">
        <v>44256</v>
      </c>
      <c r="L177" s="70">
        <v>44409</v>
      </c>
      <c r="M177" s="55" t="s">
        <v>714</v>
      </c>
      <c r="N177" s="55" t="s">
        <v>399</v>
      </c>
      <c r="O177" s="3"/>
    </row>
    <row r="178" s="1" customFormat="1" ht="40.5" customHeight="1" spans="1:15">
      <c r="A178" s="55">
        <v>21</v>
      </c>
      <c r="B178" s="55" t="s">
        <v>768</v>
      </c>
      <c r="C178" s="55" t="s">
        <v>769</v>
      </c>
      <c r="D178" s="55" t="s">
        <v>622</v>
      </c>
      <c r="E178" s="55" t="s">
        <v>712</v>
      </c>
      <c r="F178" s="55">
        <v>15.6</v>
      </c>
      <c r="G178" s="55" t="s">
        <v>25</v>
      </c>
      <c r="H178" s="55">
        <v>15.6</v>
      </c>
      <c r="I178" s="55" t="s">
        <v>713</v>
      </c>
      <c r="J178" s="15" t="s">
        <v>27</v>
      </c>
      <c r="K178" s="70">
        <v>44256</v>
      </c>
      <c r="L178" s="70">
        <v>44409</v>
      </c>
      <c r="M178" s="55" t="s">
        <v>714</v>
      </c>
      <c r="N178" s="55" t="s">
        <v>624</v>
      </c>
      <c r="O178" s="3"/>
    </row>
    <row r="179" s="1" customFormat="1" ht="40.5" customHeight="1" spans="1:15">
      <c r="A179" s="55">
        <v>22</v>
      </c>
      <c r="B179" s="55" t="s">
        <v>770</v>
      </c>
      <c r="C179" s="55" t="s">
        <v>771</v>
      </c>
      <c r="D179" s="55" t="s">
        <v>637</v>
      </c>
      <c r="E179" s="55" t="s">
        <v>712</v>
      </c>
      <c r="F179" s="55">
        <v>56.9</v>
      </c>
      <c r="G179" s="55" t="s">
        <v>25</v>
      </c>
      <c r="H179" s="55">
        <v>56.9</v>
      </c>
      <c r="I179" s="55" t="s">
        <v>752</v>
      </c>
      <c r="J179" s="15" t="s">
        <v>27</v>
      </c>
      <c r="K179" s="70">
        <v>44256</v>
      </c>
      <c r="L179" s="70">
        <v>44409</v>
      </c>
      <c r="M179" s="55" t="s">
        <v>714</v>
      </c>
      <c r="N179" s="55" t="s">
        <v>639</v>
      </c>
      <c r="O179" s="3"/>
    </row>
    <row r="180" s="1" customFormat="1" ht="41.25" customHeight="1" spans="1:15">
      <c r="A180" s="55">
        <v>23</v>
      </c>
      <c r="B180" s="55" t="s">
        <v>772</v>
      </c>
      <c r="C180" s="55" t="s">
        <v>773</v>
      </c>
      <c r="D180" s="55" t="s">
        <v>632</v>
      </c>
      <c r="E180" s="55" t="s">
        <v>712</v>
      </c>
      <c r="F180" s="55">
        <v>11.8</v>
      </c>
      <c r="G180" s="55" t="s">
        <v>25</v>
      </c>
      <c r="H180" s="55">
        <v>11.8</v>
      </c>
      <c r="I180" s="55" t="s">
        <v>713</v>
      </c>
      <c r="J180" s="15" t="s">
        <v>27</v>
      </c>
      <c r="K180" s="70">
        <v>44256</v>
      </c>
      <c r="L180" s="70">
        <v>44409</v>
      </c>
      <c r="M180" s="55" t="s">
        <v>714</v>
      </c>
      <c r="N180" s="55" t="s">
        <v>634</v>
      </c>
      <c r="O180" s="3"/>
    </row>
    <row r="181" s="1" customFormat="1" ht="39" customHeight="1" spans="1:15">
      <c r="A181" s="55">
        <v>24</v>
      </c>
      <c r="B181" s="55" t="s">
        <v>774</v>
      </c>
      <c r="C181" s="55" t="s">
        <v>775</v>
      </c>
      <c r="D181" s="55" t="s">
        <v>642</v>
      </c>
      <c r="E181" s="55" t="s">
        <v>712</v>
      </c>
      <c r="F181" s="55">
        <v>20</v>
      </c>
      <c r="G181" s="55" t="s">
        <v>25</v>
      </c>
      <c r="H181" s="55">
        <v>20</v>
      </c>
      <c r="I181" s="55" t="s">
        <v>767</v>
      </c>
      <c r="J181" s="15" t="s">
        <v>27</v>
      </c>
      <c r="K181" s="70">
        <v>44256</v>
      </c>
      <c r="L181" s="70">
        <v>44409</v>
      </c>
      <c r="M181" s="55" t="s">
        <v>714</v>
      </c>
      <c r="N181" s="55" t="s">
        <v>644</v>
      </c>
      <c r="O181" s="3"/>
    </row>
    <row r="182" s="1" customFormat="1" ht="42" customHeight="1" spans="1:15">
      <c r="A182" s="55">
        <v>25</v>
      </c>
      <c r="B182" s="55" t="s">
        <v>776</v>
      </c>
      <c r="C182" s="55" t="s">
        <v>777</v>
      </c>
      <c r="D182" s="55" t="s">
        <v>647</v>
      </c>
      <c r="E182" s="55" t="s">
        <v>712</v>
      </c>
      <c r="F182" s="55">
        <v>8.1</v>
      </c>
      <c r="G182" s="55" t="s">
        <v>25</v>
      </c>
      <c r="H182" s="55">
        <v>8.1</v>
      </c>
      <c r="I182" s="55" t="s">
        <v>729</v>
      </c>
      <c r="J182" s="15" t="s">
        <v>27</v>
      </c>
      <c r="K182" s="70">
        <v>44256</v>
      </c>
      <c r="L182" s="70">
        <v>44409</v>
      </c>
      <c r="M182" s="55" t="s">
        <v>714</v>
      </c>
      <c r="N182" s="55" t="s">
        <v>649</v>
      </c>
      <c r="O182" s="3"/>
    </row>
    <row r="183" s="1" customFormat="1" ht="33" customHeight="1" spans="1:15">
      <c r="A183" s="56" t="s">
        <v>778</v>
      </c>
      <c r="B183" s="56" t="s">
        <v>779</v>
      </c>
      <c r="C183" s="56"/>
      <c r="D183" s="56"/>
      <c r="E183" s="56"/>
      <c r="F183" s="56">
        <v>260</v>
      </c>
      <c r="G183" s="56"/>
      <c r="H183" s="57">
        <v>260</v>
      </c>
      <c r="I183" s="56"/>
      <c r="J183" s="15"/>
      <c r="K183" s="71"/>
      <c r="L183" s="72"/>
      <c r="M183" s="56"/>
      <c r="N183" s="56"/>
      <c r="O183" s="3"/>
    </row>
    <row r="184" s="1" customFormat="1" ht="33" customHeight="1" spans="1:15">
      <c r="A184" s="45">
        <v>1</v>
      </c>
      <c r="B184" s="58" t="s">
        <v>780</v>
      </c>
      <c r="C184" s="58" t="s">
        <v>781</v>
      </c>
      <c r="D184" s="58" t="s">
        <v>782</v>
      </c>
      <c r="E184" s="58" t="s">
        <v>783</v>
      </c>
      <c r="F184" s="58">
        <v>15</v>
      </c>
      <c r="G184" s="45" t="s">
        <v>25</v>
      </c>
      <c r="H184" s="58">
        <v>15</v>
      </c>
      <c r="I184" s="58" t="s">
        <v>784</v>
      </c>
      <c r="J184" s="15" t="s">
        <v>27</v>
      </c>
      <c r="K184" s="73">
        <v>44197</v>
      </c>
      <c r="L184" s="73">
        <v>44531</v>
      </c>
      <c r="M184" s="74" t="s">
        <v>785</v>
      </c>
      <c r="N184" s="58" t="s">
        <v>786</v>
      </c>
      <c r="O184" s="3"/>
    </row>
    <row r="185" s="1" customFormat="1" ht="36" customHeight="1" spans="1:15">
      <c r="A185" s="45">
        <v>2</v>
      </c>
      <c r="B185" s="58" t="s">
        <v>787</v>
      </c>
      <c r="C185" s="58" t="s">
        <v>788</v>
      </c>
      <c r="D185" s="58" t="s">
        <v>789</v>
      </c>
      <c r="E185" s="58" t="s">
        <v>145</v>
      </c>
      <c r="F185" s="58">
        <v>10</v>
      </c>
      <c r="G185" s="45" t="s">
        <v>25</v>
      </c>
      <c r="H185" s="58">
        <v>10</v>
      </c>
      <c r="I185" s="58" t="s">
        <v>784</v>
      </c>
      <c r="J185" s="15" t="s">
        <v>27</v>
      </c>
      <c r="K185" s="73">
        <v>44197</v>
      </c>
      <c r="L185" s="73">
        <v>44531</v>
      </c>
      <c r="M185" s="74" t="s">
        <v>785</v>
      </c>
      <c r="N185" s="58" t="s">
        <v>790</v>
      </c>
      <c r="O185" s="3"/>
    </row>
    <row r="186" s="1" customFormat="1" ht="30" customHeight="1" spans="1:15">
      <c r="A186" s="45">
        <v>3</v>
      </c>
      <c r="B186" s="58" t="s">
        <v>791</v>
      </c>
      <c r="C186" s="58" t="s">
        <v>792</v>
      </c>
      <c r="D186" s="58" t="s">
        <v>793</v>
      </c>
      <c r="E186" s="58" t="s">
        <v>794</v>
      </c>
      <c r="F186" s="58">
        <v>10</v>
      </c>
      <c r="G186" s="45" t="s">
        <v>25</v>
      </c>
      <c r="H186" s="58">
        <v>10</v>
      </c>
      <c r="I186" s="58" t="s">
        <v>795</v>
      </c>
      <c r="J186" s="15" t="s">
        <v>27</v>
      </c>
      <c r="K186" s="73">
        <v>44197</v>
      </c>
      <c r="L186" s="73">
        <v>44531</v>
      </c>
      <c r="M186" s="74" t="s">
        <v>785</v>
      </c>
      <c r="N186" s="58" t="s">
        <v>796</v>
      </c>
      <c r="O186" s="3"/>
    </row>
    <row r="187" s="1" customFormat="1" ht="33" customHeight="1" spans="1:15">
      <c r="A187" s="45">
        <v>4</v>
      </c>
      <c r="B187" s="58" t="s">
        <v>797</v>
      </c>
      <c r="C187" s="58" t="s">
        <v>798</v>
      </c>
      <c r="D187" s="58" t="s">
        <v>799</v>
      </c>
      <c r="E187" s="58" t="s">
        <v>800</v>
      </c>
      <c r="F187" s="58">
        <v>10</v>
      </c>
      <c r="G187" s="45" t="s">
        <v>25</v>
      </c>
      <c r="H187" s="58">
        <v>10</v>
      </c>
      <c r="I187" s="58" t="s">
        <v>784</v>
      </c>
      <c r="J187" s="15" t="s">
        <v>27</v>
      </c>
      <c r="K187" s="73">
        <v>44197</v>
      </c>
      <c r="L187" s="73">
        <v>44531</v>
      </c>
      <c r="M187" s="74" t="s">
        <v>785</v>
      </c>
      <c r="N187" s="58" t="s">
        <v>801</v>
      </c>
      <c r="O187" s="3"/>
    </row>
    <row r="188" s="1" customFormat="1" ht="33" customHeight="1" spans="1:15">
      <c r="A188" s="45">
        <v>5</v>
      </c>
      <c r="B188" s="58" t="s">
        <v>802</v>
      </c>
      <c r="C188" s="58" t="s">
        <v>803</v>
      </c>
      <c r="D188" s="58" t="s">
        <v>804</v>
      </c>
      <c r="E188" s="58" t="s">
        <v>805</v>
      </c>
      <c r="F188" s="58">
        <v>13</v>
      </c>
      <c r="G188" s="45" t="s">
        <v>25</v>
      </c>
      <c r="H188" s="58">
        <v>13</v>
      </c>
      <c r="I188" s="58" t="s">
        <v>795</v>
      </c>
      <c r="J188" s="15" t="s">
        <v>27</v>
      </c>
      <c r="K188" s="73">
        <v>44197</v>
      </c>
      <c r="L188" s="73">
        <v>44531</v>
      </c>
      <c r="M188" s="74" t="s">
        <v>785</v>
      </c>
      <c r="N188" s="58" t="s">
        <v>806</v>
      </c>
      <c r="O188" s="3"/>
    </row>
    <row r="189" s="1" customFormat="1" ht="30" customHeight="1" spans="1:15">
      <c r="A189" s="45">
        <v>6</v>
      </c>
      <c r="B189" s="58" t="s">
        <v>807</v>
      </c>
      <c r="C189" s="58" t="s">
        <v>808</v>
      </c>
      <c r="D189" s="58" t="s">
        <v>90</v>
      </c>
      <c r="E189" s="58" t="s">
        <v>809</v>
      </c>
      <c r="F189" s="58">
        <v>16</v>
      </c>
      <c r="G189" s="45" t="s">
        <v>25</v>
      </c>
      <c r="H189" s="58">
        <v>16</v>
      </c>
      <c r="I189" s="58" t="s">
        <v>810</v>
      </c>
      <c r="J189" s="15" t="s">
        <v>27</v>
      </c>
      <c r="K189" s="73">
        <v>44197</v>
      </c>
      <c r="L189" s="73">
        <v>44531</v>
      </c>
      <c r="M189" s="74" t="s">
        <v>785</v>
      </c>
      <c r="N189" s="58" t="s">
        <v>811</v>
      </c>
      <c r="O189" s="3"/>
    </row>
    <row r="190" s="1" customFormat="1" ht="32.1" customHeight="1" spans="1:15">
      <c r="A190" s="45">
        <v>7</v>
      </c>
      <c r="B190" s="58" t="s">
        <v>812</v>
      </c>
      <c r="C190" s="58" t="s">
        <v>813</v>
      </c>
      <c r="D190" s="58" t="s">
        <v>814</v>
      </c>
      <c r="E190" s="58" t="s">
        <v>815</v>
      </c>
      <c r="F190" s="58">
        <v>10</v>
      </c>
      <c r="G190" s="45" t="s">
        <v>25</v>
      </c>
      <c r="H190" s="58">
        <v>10</v>
      </c>
      <c r="I190" s="58" t="s">
        <v>784</v>
      </c>
      <c r="J190" s="15" t="s">
        <v>27</v>
      </c>
      <c r="K190" s="73">
        <v>44197</v>
      </c>
      <c r="L190" s="73">
        <v>44531</v>
      </c>
      <c r="M190" s="74" t="s">
        <v>785</v>
      </c>
      <c r="N190" s="58" t="s">
        <v>816</v>
      </c>
      <c r="O190" s="3"/>
    </row>
    <row r="191" s="1" customFormat="1" ht="36" customHeight="1" spans="1:15">
      <c r="A191" s="45">
        <v>8</v>
      </c>
      <c r="B191" s="58" t="s">
        <v>817</v>
      </c>
      <c r="C191" s="58" t="s">
        <v>818</v>
      </c>
      <c r="D191" s="58" t="s">
        <v>819</v>
      </c>
      <c r="E191" s="58" t="s">
        <v>820</v>
      </c>
      <c r="F191" s="58">
        <v>10</v>
      </c>
      <c r="G191" s="45" t="s">
        <v>25</v>
      </c>
      <c r="H191" s="58">
        <v>10</v>
      </c>
      <c r="I191" s="58" t="s">
        <v>821</v>
      </c>
      <c r="J191" s="15" t="s">
        <v>27</v>
      </c>
      <c r="K191" s="73">
        <v>44197</v>
      </c>
      <c r="L191" s="73">
        <v>44531</v>
      </c>
      <c r="M191" s="74" t="s">
        <v>785</v>
      </c>
      <c r="N191" s="58" t="s">
        <v>822</v>
      </c>
      <c r="O191" s="3"/>
    </row>
    <row r="192" s="1" customFormat="1" ht="56.1" customHeight="1" spans="1:15">
      <c r="A192" s="45">
        <v>9</v>
      </c>
      <c r="B192" s="58" t="s">
        <v>823</v>
      </c>
      <c r="C192" s="58" t="s">
        <v>824</v>
      </c>
      <c r="D192" s="58" t="s">
        <v>825</v>
      </c>
      <c r="E192" s="58" t="s">
        <v>826</v>
      </c>
      <c r="F192" s="58">
        <v>10</v>
      </c>
      <c r="G192" s="45" t="s">
        <v>25</v>
      </c>
      <c r="H192" s="58">
        <v>10</v>
      </c>
      <c r="I192" s="58" t="s">
        <v>784</v>
      </c>
      <c r="J192" s="15" t="s">
        <v>27</v>
      </c>
      <c r="K192" s="73">
        <v>44197</v>
      </c>
      <c r="L192" s="73">
        <v>44531</v>
      </c>
      <c r="M192" s="74" t="s">
        <v>785</v>
      </c>
      <c r="N192" s="58" t="s">
        <v>827</v>
      </c>
      <c r="O192" s="3"/>
    </row>
    <row r="193" s="1" customFormat="1" ht="33.75" customHeight="1" spans="1:15">
      <c r="A193" s="45">
        <v>10</v>
      </c>
      <c r="B193" s="58" t="s">
        <v>828</v>
      </c>
      <c r="C193" s="58" t="s">
        <v>829</v>
      </c>
      <c r="D193" s="58" t="s">
        <v>830</v>
      </c>
      <c r="E193" s="58" t="s">
        <v>831</v>
      </c>
      <c r="F193" s="58">
        <v>10</v>
      </c>
      <c r="G193" s="45" t="s">
        <v>25</v>
      </c>
      <c r="H193" s="58">
        <v>10</v>
      </c>
      <c r="I193" s="58" t="s">
        <v>784</v>
      </c>
      <c r="J193" s="15" t="s">
        <v>27</v>
      </c>
      <c r="K193" s="73">
        <v>44197</v>
      </c>
      <c r="L193" s="73">
        <v>44531</v>
      </c>
      <c r="M193" s="74" t="s">
        <v>785</v>
      </c>
      <c r="N193" s="58" t="s">
        <v>832</v>
      </c>
      <c r="O193" s="3"/>
    </row>
    <row r="194" s="1" customFormat="1" ht="33.95" customHeight="1" spans="1:15">
      <c r="A194" s="45">
        <v>11</v>
      </c>
      <c r="B194" s="58" t="s">
        <v>833</v>
      </c>
      <c r="C194" s="58" t="s">
        <v>834</v>
      </c>
      <c r="D194" s="58" t="s">
        <v>835</v>
      </c>
      <c r="E194" s="58" t="s">
        <v>809</v>
      </c>
      <c r="F194" s="58">
        <v>10</v>
      </c>
      <c r="G194" s="45" t="s">
        <v>25</v>
      </c>
      <c r="H194" s="58">
        <v>10</v>
      </c>
      <c r="I194" s="58" t="s">
        <v>784</v>
      </c>
      <c r="J194" s="15" t="s">
        <v>27</v>
      </c>
      <c r="K194" s="73">
        <v>44197</v>
      </c>
      <c r="L194" s="73">
        <v>44531</v>
      </c>
      <c r="M194" s="74" t="s">
        <v>785</v>
      </c>
      <c r="N194" s="58" t="s">
        <v>836</v>
      </c>
      <c r="O194" s="3"/>
    </row>
    <row r="195" s="1" customFormat="1" ht="35.1" customHeight="1" spans="1:15">
      <c r="A195" s="45">
        <v>12</v>
      </c>
      <c r="B195" s="58" t="s">
        <v>837</v>
      </c>
      <c r="C195" s="58" t="s">
        <v>838</v>
      </c>
      <c r="D195" s="58" t="s">
        <v>839</v>
      </c>
      <c r="E195" s="58" t="s">
        <v>809</v>
      </c>
      <c r="F195" s="58">
        <v>10</v>
      </c>
      <c r="G195" s="45" t="s">
        <v>25</v>
      </c>
      <c r="H195" s="58">
        <v>10</v>
      </c>
      <c r="I195" s="58" t="s">
        <v>784</v>
      </c>
      <c r="J195" s="15" t="s">
        <v>27</v>
      </c>
      <c r="K195" s="73">
        <v>44197</v>
      </c>
      <c r="L195" s="73">
        <v>44531</v>
      </c>
      <c r="M195" s="74" t="s">
        <v>785</v>
      </c>
      <c r="N195" s="58" t="s">
        <v>839</v>
      </c>
      <c r="O195" s="3"/>
    </row>
    <row r="196" s="1" customFormat="1" ht="31.5" customHeight="1" spans="1:15">
      <c r="A196" s="45">
        <v>13</v>
      </c>
      <c r="B196" s="58" t="s">
        <v>840</v>
      </c>
      <c r="C196" s="58" t="s">
        <v>841</v>
      </c>
      <c r="D196" s="58" t="s">
        <v>842</v>
      </c>
      <c r="E196" s="58" t="s">
        <v>843</v>
      </c>
      <c r="F196" s="58">
        <v>10</v>
      </c>
      <c r="G196" s="45" t="s">
        <v>25</v>
      </c>
      <c r="H196" s="58">
        <v>10</v>
      </c>
      <c r="I196" s="58" t="s">
        <v>844</v>
      </c>
      <c r="J196" s="15" t="s">
        <v>27</v>
      </c>
      <c r="K196" s="73">
        <v>44197</v>
      </c>
      <c r="L196" s="73">
        <v>44531</v>
      </c>
      <c r="M196" s="74" t="s">
        <v>785</v>
      </c>
      <c r="N196" s="58" t="s">
        <v>845</v>
      </c>
      <c r="O196" s="3"/>
    </row>
    <row r="197" s="1" customFormat="1" ht="42" customHeight="1" spans="1:15">
      <c r="A197" s="45">
        <v>14</v>
      </c>
      <c r="B197" s="58" t="s">
        <v>846</v>
      </c>
      <c r="C197" s="58" t="s">
        <v>847</v>
      </c>
      <c r="D197" s="58" t="s">
        <v>848</v>
      </c>
      <c r="E197" s="58" t="s">
        <v>794</v>
      </c>
      <c r="F197" s="58">
        <v>15</v>
      </c>
      <c r="G197" s="45" t="s">
        <v>25</v>
      </c>
      <c r="H197" s="58">
        <v>15</v>
      </c>
      <c r="I197" s="58" t="s">
        <v>810</v>
      </c>
      <c r="J197" s="15" t="s">
        <v>27</v>
      </c>
      <c r="K197" s="73">
        <v>44197</v>
      </c>
      <c r="L197" s="73">
        <v>44531</v>
      </c>
      <c r="M197" s="74" t="s">
        <v>785</v>
      </c>
      <c r="N197" s="58" t="s">
        <v>849</v>
      </c>
      <c r="O197" s="3"/>
    </row>
    <row r="198" s="1" customFormat="1" ht="27" customHeight="1" spans="1:15">
      <c r="A198" s="45">
        <v>15</v>
      </c>
      <c r="B198" s="58" t="s">
        <v>850</v>
      </c>
      <c r="C198" s="58" t="s">
        <v>851</v>
      </c>
      <c r="D198" s="58" t="s">
        <v>852</v>
      </c>
      <c r="E198" s="58" t="s">
        <v>809</v>
      </c>
      <c r="F198" s="58">
        <v>10</v>
      </c>
      <c r="G198" s="45" t="s">
        <v>25</v>
      </c>
      <c r="H198" s="58">
        <v>10</v>
      </c>
      <c r="I198" s="58" t="s">
        <v>795</v>
      </c>
      <c r="J198" s="15" t="s">
        <v>27</v>
      </c>
      <c r="K198" s="73">
        <v>44197</v>
      </c>
      <c r="L198" s="73">
        <v>44531</v>
      </c>
      <c r="M198" s="74" t="s">
        <v>785</v>
      </c>
      <c r="N198" s="58" t="s">
        <v>853</v>
      </c>
      <c r="O198" s="3"/>
    </row>
    <row r="199" s="1" customFormat="1" ht="30" customHeight="1" spans="1:15">
      <c r="A199" s="45">
        <v>16</v>
      </c>
      <c r="B199" s="58" t="s">
        <v>854</v>
      </c>
      <c r="C199" s="58" t="s">
        <v>855</v>
      </c>
      <c r="D199" s="58" t="s">
        <v>856</v>
      </c>
      <c r="E199" s="58" t="s">
        <v>809</v>
      </c>
      <c r="F199" s="58">
        <v>10</v>
      </c>
      <c r="G199" s="45" t="s">
        <v>25</v>
      </c>
      <c r="H199" s="58">
        <v>10</v>
      </c>
      <c r="I199" s="58" t="s">
        <v>795</v>
      </c>
      <c r="J199" s="15" t="s">
        <v>27</v>
      </c>
      <c r="K199" s="73">
        <v>44197</v>
      </c>
      <c r="L199" s="73">
        <v>44531</v>
      </c>
      <c r="M199" s="74" t="s">
        <v>785</v>
      </c>
      <c r="N199" s="58" t="s">
        <v>857</v>
      </c>
      <c r="O199" s="3"/>
    </row>
    <row r="200" s="1" customFormat="1" ht="29.1" customHeight="1" spans="1:15">
      <c r="A200" s="45">
        <v>17</v>
      </c>
      <c r="B200" s="58" t="s">
        <v>858</v>
      </c>
      <c r="C200" s="58" t="s">
        <v>859</v>
      </c>
      <c r="D200" s="58" t="s">
        <v>799</v>
      </c>
      <c r="E200" s="58" t="s">
        <v>809</v>
      </c>
      <c r="F200" s="58">
        <v>20</v>
      </c>
      <c r="G200" s="45" t="s">
        <v>25</v>
      </c>
      <c r="H200" s="58">
        <v>20</v>
      </c>
      <c r="I200" s="58" t="s">
        <v>810</v>
      </c>
      <c r="J200" s="15" t="s">
        <v>27</v>
      </c>
      <c r="K200" s="73">
        <v>44197</v>
      </c>
      <c r="L200" s="73">
        <v>44531</v>
      </c>
      <c r="M200" s="74" t="s">
        <v>785</v>
      </c>
      <c r="N200" s="58" t="s">
        <v>801</v>
      </c>
      <c r="O200" s="3"/>
    </row>
    <row r="201" s="1" customFormat="1" ht="33.95" customHeight="1" spans="1:15">
      <c r="A201" s="45">
        <v>18</v>
      </c>
      <c r="B201" s="58" t="s">
        <v>860</v>
      </c>
      <c r="C201" s="58" t="s">
        <v>861</v>
      </c>
      <c r="D201" s="58" t="s">
        <v>862</v>
      </c>
      <c r="E201" s="58" t="s">
        <v>863</v>
      </c>
      <c r="F201" s="58">
        <v>40</v>
      </c>
      <c r="G201" s="45" t="s">
        <v>25</v>
      </c>
      <c r="H201" s="58">
        <v>40</v>
      </c>
      <c r="I201" s="58" t="s">
        <v>821</v>
      </c>
      <c r="J201" s="15" t="s">
        <v>27</v>
      </c>
      <c r="K201" s="73">
        <v>44197</v>
      </c>
      <c r="L201" s="73">
        <v>44531</v>
      </c>
      <c r="M201" s="74" t="s">
        <v>785</v>
      </c>
      <c r="N201" s="58" t="s">
        <v>864</v>
      </c>
      <c r="O201" s="3"/>
    </row>
    <row r="202" s="1" customFormat="1" ht="30" customHeight="1" spans="1:15">
      <c r="A202" s="45">
        <v>19</v>
      </c>
      <c r="B202" s="58" t="s">
        <v>865</v>
      </c>
      <c r="C202" s="58" t="s">
        <v>866</v>
      </c>
      <c r="D202" s="58" t="s">
        <v>867</v>
      </c>
      <c r="E202" s="58" t="s">
        <v>868</v>
      </c>
      <c r="F202" s="58">
        <v>10</v>
      </c>
      <c r="G202" s="45" t="s">
        <v>25</v>
      </c>
      <c r="H202" s="58">
        <v>10</v>
      </c>
      <c r="I202" s="58" t="s">
        <v>869</v>
      </c>
      <c r="J202" s="15" t="s">
        <v>27</v>
      </c>
      <c r="K202" s="73">
        <v>44197</v>
      </c>
      <c r="L202" s="73">
        <v>44531</v>
      </c>
      <c r="M202" s="74" t="s">
        <v>785</v>
      </c>
      <c r="N202" s="58" t="s">
        <v>870</v>
      </c>
      <c r="O202" s="3"/>
    </row>
    <row r="203" s="1" customFormat="1" ht="33" customHeight="1" spans="1:15">
      <c r="A203" s="45">
        <v>20</v>
      </c>
      <c r="B203" s="58" t="s">
        <v>871</v>
      </c>
      <c r="C203" s="58" t="s">
        <v>872</v>
      </c>
      <c r="D203" s="58" t="s">
        <v>873</v>
      </c>
      <c r="E203" s="58" t="s">
        <v>874</v>
      </c>
      <c r="F203" s="58">
        <v>11</v>
      </c>
      <c r="G203" s="45" t="s">
        <v>25</v>
      </c>
      <c r="H203" s="58">
        <v>11</v>
      </c>
      <c r="I203" s="58" t="s">
        <v>869</v>
      </c>
      <c r="J203" s="15" t="s">
        <v>27</v>
      </c>
      <c r="K203" s="73">
        <v>44197</v>
      </c>
      <c r="L203" s="73">
        <v>44531</v>
      </c>
      <c r="M203" s="74" t="s">
        <v>785</v>
      </c>
      <c r="N203" s="58" t="s">
        <v>875</v>
      </c>
      <c r="O203" s="3"/>
    </row>
    <row r="204" s="1" customFormat="1" ht="34.5" customHeight="1" spans="1:15">
      <c r="A204" s="75" t="s">
        <v>876</v>
      </c>
      <c r="B204" s="76" t="s">
        <v>877</v>
      </c>
      <c r="C204" s="76"/>
      <c r="D204" s="76"/>
      <c r="E204" s="77"/>
      <c r="F204" s="66">
        <v>1566</v>
      </c>
      <c r="G204" s="66"/>
      <c r="H204" s="66">
        <v>1566</v>
      </c>
      <c r="I204" s="76"/>
      <c r="J204" s="15"/>
      <c r="K204" s="96"/>
      <c r="L204" s="76"/>
      <c r="M204" s="76"/>
      <c r="N204" s="96"/>
      <c r="O204" s="3"/>
    </row>
    <row r="205" s="1" customFormat="1" ht="110.25" customHeight="1" spans="1:15">
      <c r="A205" s="53">
        <v>1</v>
      </c>
      <c r="B205" s="53" t="s">
        <v>878</v>
      </c>
      <c r="C205" s="78" t="s">
        <v>879</v>
      </c>
      <c r="D205" s="53" t="s">
        <v>534</v>
      </c>
      <c r="E205" s="25" t="s">
        <v>704</v>
      </c>
      <c r="F205" s="53">
        <v>200</v>
      </c>
      <c r="G205" s="45" t="s">
        <v>25</v>
      </c>
      <c r="H205" s="53">
        <v>200</v>
      </c>
      <c r="I205" s="68" t="s">
        <v>880</v>
      </c>
      <c r="J205" s="15" t="s">
        <v>27</v>
      </c>
      <c r="K205" s="69" t="s">
        <v>706</v>
      </c>
      <c r="L205" s="69" t="s">
        <v>525</v>
      </c>
      <c r="M205" s="53" t="s">
        <v>707</v>
      </c>
      <c r="N205" s="53" t="s">
        <v>881</v>
      </c>
      <c r="O205" s="3"/>
    </row>
    <row r="206" s="1" customFormat="1" ht="112.5" spans="1:15">
      <c r="A206" s="53">
        <v>2</v>
      </c>
      <c r="B206" s="53" t="s">
        <v>882</v>
      </c>
      <c r="C206" s="53" t="s">
        <v>883</v>
      </c>
      <c r="D206" s="53" t="s">
        <v>54</v>
      </c>
      <c r="E206" s="25" t="s">
        <v>704</v>
      </c>
      <c r="F206" s="53">
        <v>200</v>
      </c>
      <c r="G206" s="45" t="s">
        <v>25</v>
      </c>
      <c r="H206" s="53">
        <v>200</v>
      </c>
      <c r="I206" s="68" t="s">
        <v>884</v>
      </c>
      <c r="J206" s="15" t="s">
        <v>27</v>
      </c>
      <c r="K206" s="69" t="s">
        <v>706</v>
      </c>
      <c r="L206" s="69" t="s">
        <v>525</v>
      </c>
      <c r="M206" s="53" t="s">
        <v>707</v>
      </c>
      <c r="N206" s="53" t="s">
        <v>885</v>
      </c>
      <c r="O206" s="3"/>
    </row>
    <row r="207" s="1" customFormat="1" ht="60.75" customHeight="1" spans="1:15">
      <c r="A207" s="53">
        <v>3</v>
      </c>
      <c r="B207" s="53" t="s">
        <v>886</v>
      </c>
      <c r="C207" s="54" t="s">
        <v>887</v>
      </c>
      <c r="D207" s="53" t="s">
        <v>888</v>
      </c>
      <c r="E207" s="25" t="s">
        <v>704</v>
      </c>
      <c r="F207" s="53">
        <v>220</v>
      </c>
      <c r="G207" s="45" t="s">
        <v>25</v>
      </c>
      <c r="H207" s="53">
        <v>220</v>
      </c>
      <c r="I207" s="68" t="s">
        <v>889</v>
      </c>
      <c r="J207" s="15" t="s">
        <v>27</v>
      </c>
      <c r="K207" s="69" t="s">
        <v>706</v>
      </c>
      <c r="L207" s="69" t="s">
        <v>525</v>
      </c>
      <c r="M207" s="53" t="s">
        <v>707</v>
      </c>
      <c r="N207" s="53" t="s">
        <v>644</v>
      </c>
      <c r="O207" s="3"/>
    </row>
    <row r="208" s="1" customFormat="1" ht="66" customHeight="1" spans="1:15">
      <c r="A208" s="53">
        <v>4</v>
      </c>
      <c r="B208" s="53" t="s">
        <v>890</v>
      </c>
      <c r="C208" s="54" t="s">
        <v>891</v>
      </c>
      <c r="D208" s="53" t="s">
        <v>892</v>
      </c>
      <c r="E208" s="25" t="s">
        <v>704</v>
      </c>
      <c r="F208" s="53">
        <v>380</v>
      </c>
      <c r="G208" s="45" t="s">
        <v>25</v>
      </c>
      <c r="H208" s="53">
        <v>380</v>
      </c>
      <c r="I208" s="68" t="s">
        <v>893</v>
      </c>
      <c r="J208" s="15" t="s">
        <v>27</v>
      </c>
      <c r="K208" s="69" t="s">
        <v>706</v>
      </c>
      <c r="L208" s="69" t="s">
        <v>525</v>
      </c>
      <c r="M208" s="53" t="s">
        <v>707</v>
      </c>
      <c r="N208" s="53" t="s">
        <v>644</v>
      </c>
      <c r="O208" s="3"/>
    </row>
    <row r="209" s="1" customFormat="1" ht="102.75" customHeight="1" spans="1:15">
      <c r="A209" s="53">
        <v>5</v>
      </c>
      <c r="B209" s="53" t="s">
        <v>894</v>
      </c>
      <c r="C209" s="54" t="s">
        <v>895</v>
      </c>
      <c r="D209" s="53" t="s">
        <v>896</v>
      </c>
      <c r="E209" s="25" t="s">
        <v>704</v>
      </c>
      <c r="F209" s="53">
        <v>260</v>
      </c>
      <c r="G209" s="45" t="s">
        <v>25</v>
      </c>
      <c r="H209" s="53">
        <v>260</v>
      </c>
      <c r="I209" s="68" t="s">
        <v>897</v>
      </c>
      <c r="J209" s="15" t="s">
        <v>27</v>
      </c>
      <c r="K209" s="69" t="s">
        <v>706</v>
      </c>
      <c r="L209" s="69" t="s">
        <v>525</v>
      </c>
      <c r="M209" s="53" t="s">
        <v>707</v>
      </c>
      <c r="N209" s="53" t="s">
        <v>605</v>
      </c>
      <c r="O209" s="3"/>
    </row>
    <row r="210" s="1" customFormat="1" ht="62.25" customHeight="1" spans="1:15">
      <c r="A210" s="53">
        <v>6</v>
      </c>
      <c r="B210" s="53" t="s">
        <v>898</v>
      </c>
      <c r="C210" s="54" t="s">
        <v>899</v>
      </c>
      <c r="D210" s="53" t="s">
        <v>900</v>
      </c>
      <c r="E210" s="25" t="s">
        <v>704</v>
      </c>
      <c r="F210" s="53">
        <v>306</v>
      </c>
      <c r="G210" s="45" t="s">
        <v>25</v>
      </c>
      <c r="H210" s="53">
        <v>306</v>
      </c>
      <c r="I210" s="68" t="s">
        <v>901</v>
      </c>
      <c r="J210" s="15" t="s">
        <v>27</v>
      </c>
      <c r="K210" s="69" t="s">
        <v>706</v>
      </c>
      <c r="L210" s="69" t="s">
        <v>525</v>
      </c>
      <c r="M210" s="53" t="s">
        <v>707</v>
      </c>
      <c r="N210" s="53" t="s">
        <v>536</v>
      </c>
      <c r="O210" s="3"/>
    </row>
    <row r="211" s="1" customFormat="1" ht="30.95" customHeight="1" spans="1:15">
      <c r="A211" s="66" t="s">
        <v>902</v>
      </c>
      <c r="B211" s="66" t="s">
        <v>903</v>
      </c>
      <c r="C211" s="79"/>
      <c r="D211" s="66"/>
      <c r="E211" s="80"/>
      <c r="F211" s="66">
        <f>F212+F245+F257</f>
        <v>5191.4</v>
      </c>
      <c r="G211" s="51"/>
      <c r="H211" s="66">
        <v>5191.4</v>
      </c>
      <c r="I211" s="97"/>
      <c r="J211" s="15"/>
      <c r="K211" s="98"/>
      <c r="L211" s="66"/>
      <c r="M211" s="66"/>
      <c r="N211" s="66"/>
      <c r="O211" s="3"/>
    </row>
    <row r="212" s="1" customFormat="1" ht="29.1" customHeight="1" spans="1:15">
      <c r="A212" s="66" t="s">
        <v>904</v>
      </c>
      <c r="B212" s="66" t="s">
        <v>905</v>
      </c>
      <c r="C212" s="79"/>
      <c r="D212" s="66"/>
      <c r="E212" s="80"/>
      <c r="F212" s="66">
        <v>1253.43</v>
      </c>
      <c r="G212" s="51"/>
      <c r="H212" s="66">
        <v>1253.43</v>
      </c>
      <c r="I212" s="97"/>
      <c r="J212" s="55"/>
      <c r="K212" s="98"/>
      <c r="L212" s="66"/>
      <c r="M212" s="66"/>
      <c r="N212" s="66"/>
      <c r="O212" s="3"/>
    </row>
    <row r="213" s="1" customFormat="1" ht="36.75" customHeight="1" spans="1:15">
      <c r="A213" s="81">
        <v>1</v>
      </c>
      <c r="B213" s="81" t="s">
        <v>906</v>
      </c>
      <c r="C213" s="82" t="s">
        <v>907</v>
      </c>
      <c r="D213" s="69" t="s">
        <v>908</v>
      </c>
      <c r="E213" s="69" t="s">
        <v>909</v>
      </c>
      <c r="F213" s="83">
        <v>112</v>
      </c>
      <c r="G213" s="69" t="s">
        <v>25</v>
      </c>
      <c r="H213" s="83">
        <v>112</v>
      </c>
      <c r="I213" s="69" t="s">
        <v>910</v>
      </c>
      <c r="J213" s="84" t="s">
        <v>27</v>
      </c>
      <c r="K213" s="69" t="s">
        <v>706</v>
      </c>
      <c r="L213" s="69" t="s">
        <v>525</v>
      </c>
      <c r="M213" s="69" t="s">
        <v>911</v>
      </c>
      <c r="N213" s="69" t="s">
        <v>911</v>
      </c>
      <c r="O213" s="3"/>
    </row>
    <row r="214" s="1" customFormat="1" ht="33.75" spans="1:15">
      <c r="A214" s="81">
        <v>2</v>
      </c>
      <c r="B214" s="81" t="s">
        <v>912</v>
      </c>
      <c r="C214" s="82" t="s">
        <v>913</v>
      </c>
      <c r="D214" s="69" t="s">
        <v>914</v>
      </c>
      <c r="E214" s="69" t="s">
        <v>915</v>
      </c>
      <c r="F214" s="83">
        <f>36*1.3</f>
        <v>46.8</v>
      </c>
      <c r="G214" s="69" t="s">
        <v>25</v>
      </c>
      <c r="H214" s="83">
        <f>36*1.3</f>
        <v>46.8</v>
      </c>
      <c r="I214" s="69" t="s">
        <v>916</v>
      </c>
      <c r="J214" s="84" t="s">
        <v>27</v>
      </c>
      <c r="K214" s="69" t="s">
        <v>706</v>
      </c>
      <c r="L214" s="69" t="s">
        <v>917</v>
      </c>
      <c r="M214" s="69" t="s">
        <v>911</v>
      </c>
      <c r="N214" s="69" t="s">
        <v>911</v>
      </c>
      <c r="O214" s="3"/>
    </row>
    <row r="215" s="1" customFormat="1" ht="36.75" customHeight="1" spans="1:15">
      <c r="A215" s="81">
        <v>3</v>
      </c>
      <c r="B215" s="81" t="s">
        <v>918</v>
      </c>
      <c r="C215" s="82" t="s">
        <v>919</v>
      </c>
      <c r="D215" s="69" t="s">
        <v>666</v>
      </c>
      <c r="E215" s="69" t="s">
        <v>920</v>
      </c>
      <c r="F215" s="83">
        <v>28.77</v>
      </c>
      <c r="G215" s="69" t="s">
        <v>25</v>
      </c>
      <c r="H215" s="83">
        <v>28.77</v>
      </c>
      <c r="I215" s="69" t="s">
        <v>921</v>
      </c>
      <c r="J215" s="84" t="s">
        <v>27</v>
      </c>
      <c r="K215" s="69" t="s">
        <v>706</v>
      </c>
      <c r="L215" s="69" t="s">
        <v>917</v>
      </c>
      <c r="M215" s="69" t="s">
        <v>911</v>
      </c>
      <c r="N215" s="69" t="s">
        <v>911</v>
      </c>
      <c r="O215" s="3"/>
    </row>
    <row r="216" s="1" customFormat="1" ht="32.25" customHeight="1" spans="1:15">
      <c r="A216" s="81">
        <v>4</v>
      </c>
      <c r="B216" s="81" t="s">
        <v>922</v>
      </c>
      <c r="C216" s="82" t="s">
        <v>923</v>
      </c>
      <c r="D216" s="69" t="s">
        <v>666</v>
      </c>
      <c r="E216" s="69" t="s">
        <v>924</v>
      </c>
      <c r="F216" s="83">
        <v>5.12</v>
      </c>
      <c r="G216" s="69" t="s">
        <v>25</v>
      </c>
      <c r="H216" s="83">
        <v>5.12</v>
      </c>
      <c r="I216" s="69" t="s">
        <v>921</v>
      </c>
      <c r="J216" s="84" t="s">
        <v>27</v>
      </c>
      <c r="K216" s="69" t="s">
        <v>706</v>
      </c>
      <c r="L216" s="69" t="s">
        <v>917</v>
      </c>
      <c r="M216" s="69" t="s">
        <v>911</v>
      </c>
      <c r="N216" s="69" t="s">
        <v>911</v>
      </c>
      <c r="O216" s="3"/>
    </row>
    <row r="217" s="1" customFormat="1" ht="38.25" customHeight="1" spans="1:15">
      <c r="A217" s="81">
        <v>5</v>
      </c>
      <c r="B217" s="81" t="s">
        <v>925</v>
      </c>
      <c r="C217" s="82" t="s">
        <v>926</v>
      </c>
      <c r="D217" s="69" t="s">
        <v>927</v>
      </c>
      <c r="E217" s="69" t="s">
        <v>920</v>
      </c>
      <c r="F217" s="83">
        <f>36*2.8</f>
        <v>100.8</v>
      </c>
      <c r="G217" s="69" t="s">
        <v>25</v>
      </c>
      <c r="H217" s="83">
        <f>36*2.8</f>
        <v>100.8</v>
      </c>
      <c r="I217" s="69" t="s">
        <v>928</v>
      </c>
      <c r="J217" s="84" t="s">
        <v>27</v>
      </c>
      <c r="K217" s="69" t="s">
        <v>706</v>
      </c>
      <c r="L217" s="69" t="s">
        <v>917</v>
      </c>
      <c r="M217" s="69" t="s">
        <v>911</v>
      </c>
      <c r="N217" s="69" t="s">
        <v>911</v>
      </c>
      <c r="O217" s="3"/>
    </row>
    <row r="218" s="1" customFormat="1" ht="33.75" spans="1:15">
      <c r="A218" s="81">
        <v>6</v>
      </c>
      <c r="B218" s="81" t="s">
        <v>929</v>
      </c>
      <c r="C218" s="82" t="s">
        <v>930</v>
      </c>
      <c r="D218" s="69" t="s">
        <v>931</v>
      </c>
      <c r="E218" s="69" t="s">
        <v>920</v>
      </c>
      <c r="F218" s="83">
        <f>36*1.2</f>
        <v>43.2</v>
      </c>
      <c r="G218" s="69" t="s">
        <v>25</v>
      </c>
      <c r="H218" s="83">
        <f>36*1.2</f>
        <v>43.2</v>
      </c>
      <c r="I218" s="69" t="s">
        <v>932</v>
      </c>
      <c r="J218" s="84" t="s">
        <v>27</v>
      </c>
      <c r="K218" s="69" t="s">
        <v>706</v>
      </c>
      <c r="L218" s="69" t="s">
        <v>917</v>
      </c>
      <c r="M218" s="69" t="s">
        <v>911</v>
      </c>
      <c r="N218" s="69" t="s">
        <v>911</v>
      </c>
      <c r="O218" s="3"/>
    </row>
    <row r="219" s="1" customFormat="1" ht="33.75" spans="1:15">
      <c r="A219" s="81">
        <v>7</v>
      </c>
      <c r="B219" s="81" t="s">
        <v>933</v>
      </c>
      <c r="C219" s="82" t="s">
        <v>934</v>
      </c>
      <c r="D219" s="69" t="s">
        <v>935</v>
      </c>
      <c r="E219" s="69" t="s">
        <v>936</v>
      </c>
      <c r="F219" s="83">
        <v>49.8</v>
      </c>
      <c r="G219" s="69" t="s">
        <v>25</v>
      </c>
      <c r="H219" s="83">
        <v>49.8</v>
      </c>
      <c r="I219" s="69" t="s">
        <v>937</v>
      </c>
      <c r="J219" s="84" t="s">
        <v>27</v>
      </c>
      <c r="K219" s="69" t="s">
        <v>706</v>
      </c>
      <c r="L219" s="69" t="s">
        <v>917</v>
      </c>
      <c r="M219" s="69" t="s">
        <v>911</v>
      </c>
      <c r="N219" s="69" t="s">
        <v>911</v>
      </c>
      <c r="O219" s="3"/>
    </row>
    <row r="220" s="1" customFormat="1" ht="33.75" spans="1:15">
      <c r="A220" s="81">
        <v>8</v>
      </c>
      <c r="B220" s="81" t="s">
        <v>938</v>
      </c>
      <c r="C220" s="82" t="s">
        <v>939</v>
      </c>
      <c r="D220" s="69" t="s">
        <v>940</v>
      </c>
      <c r="E220" s="69" t="s">
        <v>920</v>
      </c>
      <c r="F220" s="83">
        <v>18</v>
      </c>
      <c r="G220" s="69" t="s">
        <v>25</v>
      </c>
      <c r="H220" s="83">
        <v>18</v>
      </c>
      <c r="I220" s="69" t="s">
        <v>941</v>
      </c>
      <c r="J220" s="84" t="s">
        <v>27</v>
      </c>
      <c r="K220" s="69" t="s">
        <v>706</v>
      </c>
      <c r="L220" s="69" t="s">
        <v>917</v>
      </c>
      <c r="M220" s="69" t="s">
        <v>911</v>
      </c>
      <c r="N220" s="69" t="s">
        <v>911</v>
      </c>
      <c r="O220" s="3"/>
    </row>
    <row r="221" s="1" customFormat="1" ht="33.75" spans="1:15">
      <c r="A221" s="81">
        <v>9</v>
      </c>
      <c r="B221" s="81" t="s">
        <v>942</v>
      </c>
      <c r="C221" s="82" t="s">
        <v>943</v>
      </c>
      <c r="D221" s="69" t="s">
        <v>944</v>
      </c>
      <c r="E221" s="69" t="s">
        <v>945</v>
      </c>
      <c r="F221" s="83">
        <v>37.5</v>
      </c>
      <c r="G221" s="69" t="s">
        <v>25</v>
      </c>
      <c r="H221" s="83">
        <v>37.5</v>
      </c>
      <c r="I221" s="69" t="s">
        <v>946</v>
      </c>
      <c r="J221" s="84" t="s">
        <v>27</v>
      </c>
      <c r="K221" s="69" t="s">
        <v>706</v>
      </c>
      <c r="L221" s="69" t="s">
        <v>917</v>
      </c>
      <c r="M221" s="69" t="s">
        <v>911</v>
      </c>
      <c r="N221" s="69" t="s">
        <v>911</v>
      </c>
      <c r="O221" s="3"/>
    </row>
    <row r="222" s="1" customFormat="1" ht="33.75" spans="1:15">
      <c r="A222" s="81">
        <v>10</v>
      </c>
      <c r="B222" s="81" t="s">
        <v>947</v>
      </c>
      <c r="C222" s="82" t="s">
        <v>930</v>
      </c>
      <c r="D222" s="69" t="s">
        <v>209</v>
      </c>
      <c r="E222" s="69" t="s">
        <v>915</v>
      </c>
      <c r="F222" s="83">
        <f>1.2*38</f>
        <v>45.6</v>
      </c>
      <c r="G222" s="69" t="s">
        <v>25</v>
      </c>
      <c r="H222" s="83">
        <f>1.2*38</f>
        <v>45.6</v>
      </c>
      <c r="I222" s="69" t="s">
        <v>948</v>
      </c>
      <c r="J222" s="84" t="s">
        <v>27</v>
      </c>
      <c r="K222" s="69" t="s">
        <v>706</v>
      </c>
      <c r="L222" s="69" t="s">
        <v>525</v>
      </c>
      <c r="M222" s="69" t="s">
        <v>911</v>
      </c>
      <c r="N222" s="69" t="s">
        <v>911</v>
      </c>
      <c r="O222" s="3"/>
    </row>
    <row r="223" s="1" customFormat="1" ht="33.75" spans="1:15">
      <c r="A223" s="81">
        <v>11</v>
      </c>
      <c r="B223" s="81" t="s">
        <v>949</v>
      </c>
      <c r="C223" s="82" t="s">
        <v>950</v>
      </c>
      <c r="D223" s="69" t="s">
        <v>951</v>
      </c>
      <c r="E223" s="69" t="s">
        <v>920</v>
      </c>
      <c r="F223" s="83">
        <f>36*0.52</f>
        <v>18.72</v>
      </c>
      <c r="G223" s="69" t="s">
        <v>25</v>
      </c>
      <c r="H223" s="83">
        <f>36*0.52</f>
        <v>18.72</v>
      </c>
      <c r="I223" s="69" t="s">
        <v>952</v>
      </c>
      <c r="J223" s="84" t="s">
        <v>27</v>
      </c>
      <c r="K223" s="69" t="s">
        <v>706</v>
      </c>
      <c r="L223" s="69" t="s">
        <v>525</v>
      </c>
      <c r="M223" s="69" t="s">
        <v>911</v>
      </c>
      <c r="N223" s="69" t="s">
        <v>911</v>
      </c>
      <c r="O223" s="3"/>
    </row>
    <row r="224" s="1" customFormat="1" ht="33.75" spans="1:15">
      <c r="A224" s="81">
        <v>12</v>
      </c>
      <c r="B224" s="81" t="s">
        <v>953</v>
      </c>
      <c r="C224" s="82" t="s">
        <v>919</v>
      </c>
      <c r="D224" s="69" t="s">
        <v>420</v>
      </c>
      <c r="E224" s="69" t="s">
        <v>920</v>
      </c>
      <c r="F224" s="83">
        <f>0.8*36</f>
        <v>28.8</v>
      </c>
      <c r="G224" s="69" t="s">
        <v>25</v>
      </c>
      <c r="H224" s="83">
        <f>0.8*36</f>
        <v>28.8</v>
      </c>
      <c r="I224" s="69" t="s">
        <v>954</v>
      </c>
      <c r="J224" s="84" t="s">
        <v>27</v>
      </c>
      <c r="K224" s="69" t="s">
        <v>706</v>
      </c>
      <c r="L224" s="69" t="s">
        <v>525</v>
      </c>
      <c r="M224" s="69" t="s">
        <v>911</v>
      </c>
      <c r="N224" s="69" t="s">
        <v>911</v>
      </c>
      <c r="O224" s="3"/>
    </row>
    <row r="225" s="1" customFormat="1" ht="33.75" spans="1:15">
      <c r="A225" s="81">
        <v>13</v>
      </c>
      <c r="B225" s="81" t="s">
        <v>955</v>
      </c>
      <c r="C225" s="82" t="s">
        <v>956</v>
      </c>
      <c r="D225" s="69" t="s">
        <v>957</v>
      </c>
      <c r="E225" s="69" t="s">
        <v>920</v>
      </c>
      <c r="F225" s="83">
        <f>36*0.88</f>
        <v>31.68</v>
      </c>
      <c r="G225" s="69" t="s">
        <v>25</v>
      </c>
      <c r="H225" s="83">
        <f>36*0.88</f>
        <v>31.68</v>
      </c>
      <c r="I225" s="69" t="s">
        <v>958</v>
      </c>
      <c r="J225" s="84" t="s">
        <v>27</v>
      </c>
      <c r="K225" s="69" t="s">
        <v>706</v>
      </c>
      <c r="L225" s="69" t="s">
        <v>525</v>
      </c>
      <c r="M225" s="69" t="s">
        <v>911</v>
      </c>
      <c r="N225" s="69" t="s">
        <v>911</v>
      </c>
      <c r="O225" s="3"/>
    </row>
    <row r="226" s="1" customFormat="1" ht="33.75" spans="1:15">
      <c r="A226" s="81">
        <v>14</v>
      </c>
      <c r="B226" s="81" t="s">
        <v>959</v>
      </c>
      <c r="C226" s="82" t="s">
        <v>919</v>
      </c>
      <c r="D226" s="69" t="s">
        <v>23</v>
      </c>
      <c r="E226" s="69" t="s">
        <v>920</v>
      </c>
      <c r="F226" s="83">
        <v>32</v>
      </c>
      <c r="G226" s="69" t="s">
        <v>25</v>
      </c>
      <c r="H226" s="83">
        <v>32</v>
      </c>
      <c r="I226" s="69" t="s">
        <v>958</v>
      </c>
      <c r="J226" s="84" t="s">
        <v>27</v>
      </c>
      <c r="K226" s="69" t="s">
        <v>706</v>
      </c>
      <c r="L226" s="69" t="s">
        <v>525</v>
      </c>
      <c r="M226" s="69" t="s">
        <v>911</v>
      </c>
      <c r="N226" s="69" t="s">
        <v>911</v>
      </c>
      <c r="O226" s="3"/>
    </row>
    <row r="227" s="1" customFormat="1" ht="33.75" spans="1:15">
      <c r="A227" s="81">
        <v>15</v>
      </c>
      <c r="B227" s="81" t="s">
        <v>960</v>
      </c>
      <c r="C227" s="82" t="s">
        <v>961</v>
      </c>
      <c r="D227" s="69" t="s">
        <v>249</v>
      </c>
      <c r="E227" s="69" t="s">
        <v>920</v>
      </c>
      <c r="F227" s="83">
        <f>36*1.1</f>
        <v>39.6</v>
      </c>
      <c r="G227" s="69" t="s">
        <v>25</v>
      </c>
      <c r="H227" s="83">
        <f>36*1.1</f>
        <v>39.6</v>
      </c>
      <c r="I227" s="69" t="s">
        <v>958</v>
      </c>
      <c r="J227" s="84" t="s">
        <v>27</v>
      </c>
      <c r="K227" s="69" t="s">
        <v>706</v>
      </c>
      <c r="L227" s="69" t="s">
        <v>525</v>
      </c>
      <c r="M227" s="69" t="s">
        <v>911</v>
      </c>
      <c r="N227" s="69" t="s">
        <v>911</v>
      </c>
      <c r="O227" s="3"/>
    </row>
    <row r="228" s="1" customFormat="1" ht="33.75" spans="1:15">
      <c r="A228" s="81">
        <v>16</v>
      </c>
      <c r="B228" s="81" t="s">
        <v>962</v>
      </c>
      <c r="C228" s="84" t="s">
        <v>963</v>
      </c>
      <c r="D228" s="69" t="s">
        <v>193</v>
      </c>
      <c r="E228" s="69" t="s">
        <v>920</v>
      </c>
      <c r="F228" s="85">
        <f>36*0.9</f>
        <v>32.4</v>
      </c>
      <c r="G228" s="69" t="s">
        <v>25</v>
      </c>
      <c r="H228" s="85">
        <f>36*0.9</f>
        <v>32.4</v>
      </c>
      <c r="I228" s="69" t="s">
        <v>964</v>
      </c>
      <c r="J228" s="84" t="s">
        <v>27</v>
      </c>
      <c r="K228" s="69" t="s">
        <v>524</v>
      </c>
      <c r="L228" s="69" t="s">
        <v>965</v>
      </c>
      <c r="M228" s="69" t="s">
        <v>911</v>
      </c>
      <c r="N228" s="69" t="s">
        <v>911</v>
      </c>
      <c r="O228" s="3"/>
    </row>
    <row r="229" s="1" customFormat="1" ht="33.75" spans="1:15">
      <c r="A229" s="81">
        <v>17</v>
      </c>
      <c r="B229" s="81" t="s">
        <v>966</v>
      </c>
      <c r="C229" s="82" t="s">
        <v>967</v>
      </c>
      <c r="D229" s="69" t="s">
        <v>968</v>
      </c>
      <c r="E229" s="69" t="s">
        <v>920</v>
      </c>
      <c r="F229" s="83">
        <v>14.4</v>
      </c>
      <c r="G229" s="69" t="s">
        <v>25</v>
      </c>
      <c r="H229" s="83">
        <v>14.4</v>
      </c>
      <c r="I229" s="69" t="s">
        <v>958</v>
      </c>
      <c r="J229" s="84" t="s">
        <v>27</v>
      </c>
      <c r="K229" s="69" t="s">
        <v>706</v>
      </c>
      <c r="L229" s="69" t="s">
        <v>525</v>
      </c>
      <c r="M229" s="69" t="s">
        <v>911</v>
      </c>
      <c r="N229" s="69" t="s">
        <v>911</v>
      </c>
      <c r="O229" s="3"/>
    </row>
    <row r="230" s="1" customFormat="1" ht="33.75" spans="1:15">
      <c r="A230" s="81">
        <v>18</v>
      </c>
      <c r="B230" s="81" t="s">
        <v>969</v>
      </c>
      <c r="C230" s="82" t="s">
        <v>970</v>
      </c>
      <c r="D230" s="69" t="s">
        <v>259</v>
      </c>
      <c r="E230" s="69" t="s">
        <v>920</v>
      </c>
      <c r="F230" s="83">
        <v>21.6</v>
      </c>
      <c r="G230" s="69" t="s">
        <v>25</v>
      </c>
      <c r="H230" s="83">
        <v>21.6</v>
      </c>
      <c r="I230" s="69" t="s">
        <v>958</v>
      </c>
      <c r="J230" s="84" t="s">
        <v>27</v>
      </c>
      <c r="K230" s="69" t="s">
        <v>706</v>
      </c>
      <c r="L230" s="69" t="s">
        <v>525</v>
      </c>
      <c r="M230" s="69" t="s">
        <v>911</v>
      </c>
      <c r="N230" s="69" t="s">
        <v>911</v>
      </c>
      <c r="O230" s="3"/>
    </row>
    <row r="231" s="1" customFormat="1" ht="33.75" spans="1:15">
      <c r="A231" s="81">
        <v>19</v>
      </c>
      <c r="B231" s="81" t="s">
        <v>971</v>
      </c>
      <c r="C231" s="82" t="s">
        <v>972</v>
      </c>
      <c r="D231" s="69" t="s">
        <v>973</v>
      </c>
      <c r="E231" s="69" t="s">
        <v>974</v>
      </c>
      <c r="F231" s="83">
        <v>80</v>
      </c>
      <c r="G231" s="69" t="s">
        <v>25</v>
      </c>
      <c r="H231" s="83">
        <v>80</v>
      </c>
      <c r="I231" s="69" t="s">
        <v>975</v>
      </c>
      <c r="J231" s="84" t="s">
        <v>27</v>
      </c>
      <c r="K231" s="69" t="s">
        <v>706</v>
      </c>
      <c r="L231" s="69" t="s">
        <v>525</v>
      </c>
      <c r="M231" s="69" t="s">
        <v>911</v>
      </c>
      <c r="N231" s="69" t="s">
        <v>911</v>
      </c>
      <c r="O231" s="3"/>
    </row>
    <row r="232" s="1" customFormat="1" ht="33.75" spans="1:15">
      <c r="A232" s="81">
        <v>20</v>
      </c>
      <c r="B232" s="81" t="s">
        <v>976</v>
      </c>
      <c r="C232" s="82" t="s">
        <v>977</v>
      </c>
      <c r="D232" s="69" t="s">
        <v>973</v>
      </c>
      <c r="E232" s="69" t="s">
        <v>978</v>
      </c>
      <c r="F232" s="83">
        <f>12*0.5</f>
        <v>6</v>
      </c>
      <c r="G232" s="69" t="s">
        <v>25</v>
      </c>
      <c r="H232" s="83">
        <f>12*0.5</f>
        <v>6</v>
      </c>
      <c r="I232" s="69" t="s">
        <v>975</v>
      </c>
      <c r="J232" s="84" t="s">
        <v>27</v>
      </c>
      <c r="K232" s="69" t="s">
        <v>706</v>
      </c>
      <c r="L232" s="69" t="s">
        <v>525</v>
      </c>
      <c r="M232" s="69" t="s">
        <v>911</v>
      </c>
      <c r="N232" s="69" t="s">
        <v>911</v>
      </c>
      <c r="O232" s="3"/>
    </row>
    <row r="233" s="1" customFormat="1" ht="33.75" spans="1:15">
      <c r="A233" s="81">
        <v>21</v>
      </c>
      <c r="B233" s="81" t="s">
        <v>979</v>
      </c>
      <c r="C233" s="82" t="s">
        <v>980</v>
      </c>
      <c r="D233" s="69" t="s">
        <v>981</v>
      </c>
      <c r="E233" s="69" t="s">
        <v>982</v>
      </c>
      <c r="F233" s="83">
        <f>50*0.42</f>
        <v>21</v>
      </c>
      <c r="G233" s="69" t="s">
        <v>25</v>
      </c>
      <c r="H233" s="83">
        <f>50*0.42</f>
        <v>21</v>
      </c>
      <c r="I233" s="69" t="s">
        <v>983</v>
      </c>
      <c r="J233" s="84" t="s">
        <v>27</v>
      </c>
      <c r="K233" s="69" t="s">
        <v>706</v>
      </c>
      <c r="L233" s="69" t="s">
        <v>525</v>
      </c>
      <c r="M233" s="69" t="s">
        <v>911</v>
      </c>
      <c r="N233" s="69" t="s">
        <v>911</v>
      </c>
      <c r="O233" s="3"/>
    </row>
    <row r="234" s="1" customFormat="1" ht="33.75" spans="1:15">
      <c r="A234" s="81">
        <v>22</v>
      </c>
      <c r="B234" s="86" t="s">
        <v>984</v>
      </c>
      <c r="C234" s="84" t="s">
        <v>985</v>
      </c>
      <c r="D234" s="87" t="s">
        <v>986</v>
      </c>
      <c r="E234" s="69" t="s">
        <v>987</v>
      </c>
      <c r="F234" s="88">
        <v>18</v>
      </c>
      <c r="G234" s="69" t="s">
        <v>25</v>
      </c>
      <c r="H234" s="88">
        <v>18</v>
      </c>
      <c r="I234" s="69" t="s">
        <v>988</v>
      </c>
      <c r="J234" s="84" t="s">
        <v>27</v>
      </c>
      <c r="K234" s="69" t="s">
        <v>706</v>
      </c>
      <c r="L234" s="69" t="s">
        <v>525</v>
      </c>
      <c r="M234" s="69" t="s">
        <v>911</v>
      </c>
      <c r="N234" s="69" t="s">
        <v>911</v>
      </c>
      <c r="O234" s="3"/>
    </row>
    <row r="235" s="1" customFormat="1" ht="33.75" spans="1:15">
      <c r="A235" s="81">
        <v>23</v>
      </c>
      <c r="B235" s="86" t="s">
        <v>989</v>
      </c>
      <c r="C235" s="84" t="s">
        <v>990</v>
      </c>
      <c r="D235" s="87" t="s">
        <v>991</v>
      </c>
      <c r="E235" s="69" t="s">
        <v>920</v>
      </c>
      <c r="F235" s="88">
        <v>72</v>
      </c>
      <c r="G235" s="69" t="s">
        <v>25</v>
      </c>
      <c r="H235" s="88">
        <v>72</v>
      </c>
      <c r="I235" s="69" t="s">
        <v>958</v>
      </c>
      <c r="J235" s="84" t="s">
        <v>27</v>
      </c>
      <c r="K235" s="69" t="s">
        <v>706</v>
      </c>
      <c r="L235" s="69" t="s">
        <v>525</v>
      </c>
      <c r="M235" s="69" t="s">
        <v>911</v>
      </c>
      <c r="N235" s="69" t="s">
        <v>911</v>
      </c>
      <c r="O235" s="3"/>
    </row>
    <row r="236" s="1" customFormat="1" ht="33.75" spans="1:15">
      <c r="A236" s="81">
        <v>24</v>
      </c>
      <c r="B236" s="86" t="s">
        <v>992</v>
      </c>
      <c r="C236" s="84" t="s">
        <v>993</v>
      </c>
      <c r="D236" s="87" t="s">
        <v>219</v>
      </c>
      <c r="E236" s="69" t="s">
        <v>920</v>
      </c>
      <c r="F236" s="88">
        <f>36*0.4</f>
        <v>14.4</v>
      </c>
      <c r="G236" s="69" t="s">
        <v>25</v>
      </c>
      <c r="H236" s="88">
        <f>36*0.4</f>
        <v>14.4</v>
      </c>
      <c r="I236" s="69" t="s">
        <v>916</v>
      </c>
      <c r="J236" s="84" t="s">
        <v>27</v>
      </c>
      <c r="K236" s="69" t="s">
        <v>706</v>
      </c>
      <c r="L236" s="69" t="s">
        <v>525</v>
      </c>
      <c r="M236" s="69" t="s">
        <v>911</v>
      </c>
      <c r="N236" s="69" t="s">
        <v>911</v>
      </c>
      <c r="O236" s="3"/>
    </row>
    <row r="237" s="1" customFormat="1" ht="33.75" spans="1:15">
      <c r="A237" s="81">
        <v>25</v>
      </c>
      <c r="B237" s="86" t="s">
        <v>994</v>
      </c>
      <c r="C237" s="89" t="s">
        <v>995</v>
      </c>
      <c r="D237" s="87" t="s">
        <v>996</v>
      </c>
      <c r="E237" s="69" t="s">
        <v>863</v>
      </c>
      <c r="F237" s="88">
        <v>48</v>
      </c>
      <c r="G237" s="69" t="s">
        <v>25</v>
      </c>
      <c r="H237" s="88">
        <v>48</v>
      </c>
      <c r="I237" s="69" t="s">
        <v>928</v>
      </c>
      <c r="J237" s="84" t="s">
        <v>27</v>
      </c>
      <c r="K237" s="69" t="s">
        <v>706</v>
      </c>
      <c r="L237" s="69" t="s">
        <v>525</v>
      </c>
      <c r="M237" s="69" t="s">
        <v>911</v>
      </c>
      <c r="N237" s="69" t="s">
        <v>911</v>
      </c>
      <c r="O237" s="3"/>
    </row>
    <row r="238" s="1" customFormat="1" ht="33.75" spans="1:15">
      <c r="A238" s="81">
        <v>26</v>
      </c>
      <c r="B238" s="81" t="s">
        <v>997</v>
      </c>
      <c r="C238" s="82" t="s">
        <v>930</v>
      </c>
      <c r="D238" s="69" t="s">
        <v>998</v>
      </c>
      <c r="E238" s="69" t="s">
        <v>915</v>
      </c>
      <c r="F238" s="83">
        <f>38*1.2</f>
        <v>45.6</v>
      </c>
      <c r="G238" s="69" t="s">
        <v>25</v>
      </c>
      <c r="H238" s="83">
        <f>38*1.2</f>
        <v>45.6</v>
      </c>
      <c r="I238" s="69" t="s">
        <v>999</v>
      </c>
      <c r="J238" s="84" t="s">
        <v>27</v>
      </c>
      <c r="K238" s="69" t="s">
        <v>706</v>
      </c>
      <c r="L238" s="69" t="s">
        <v>917</v>
      </c>
      <c r="M238" s="69" t="s">
        <v>911</v>
      </c>
      <c r="N238" s="69" t="s">
        <v>911</v>
      </c>
      <c r="O238" s="3"/>
    </row>
    <row r="239" s="1" customFormat="1" ht="33.75" spans="1:15">
      <c r="A239" s="84">
        <v>27</v>
      </c>
      <c r="B239" s="84" t="s">
        <v>1000</v>
      </c>
      <c r="C239" s="84" t="s">
        <v>1001</v>
      </c>
      <c r="D239" s="69" t="s">
        <v>1002</v>
      </c>
      <c r="E239" s="69" t="s">
        <v>1003</v>
      </c>
      <c r="F239" s="85">
        <v>40.962864</v>
      </c>
      <c r="G239" s="69" t="s">
        <v>25</v>
      </c>
      <c r="H239" s="85">
        <v>40.962864</v>
      </c>
      <c r="I239" s="69" t="s">
        <v>1004</v>
      </c>
      <c r="J239" s="84" t="s">
        <v>27</v>
      </c>
      <c r="K239" s="69" t="s">
        <v>524</v>
      </c>
      <c r="L239" s="69" t="s">
        <v>965</v>
      </c>
      <c r="M239" s="69" t="s">
        <v>911</v>
      </c>
      <c r="N239" s="69" t="s">
        <v>911</v>
      </c>
      <c r="O239" s="3"/>
    </row>
    <row r="240" s="1" customFormat="1" ht="33.75" spans="1:15">
      <c r="A240" s="84">
        <v>28</v>
      </c>
      <c r="B240" s="84" t="s">
        <v>1005</v>
      </c>
      <c r="C240" s="84" t="s">
        <v>985</v>
      </c>
      <c r="D240" s="87" t="s">
        <v>1006</v>
      </c>
      <c r="E240" s="69" t="s">
        <v>915</v>
      </c>
      <c r="F240" s="88">
        <v>19</v>
      </c>
      <c r="G240" s="69" t="s">
        <v>25</v>
      </c>
      <c r="H240" s="88">
        <v>19</v>
      </c>
      <c r="I240" s="69" t="s">
        <v>958</v>
      </c>
      <c r="J240" s="84" t="s">
        <v>27</v>
      </c>
      <c r="K240" s="69" t="s">
        <v>706</v>
      </c>
      <c r="L240" s="69" t="s">
        <v>525</v>
      </c>
      <c r="M240" s="69" t="s">
        <v>911</v>
      </c>
      <c r="N240" s="69" t="s">
        <v>911</v>
      </c>
      <c r="O240" s="3"/>
    </row>
    <row r="241" s="1" customFormat="1" ht="33.75" spans="1:15">
      <c r="A241" s="84">
        <v>29</v>
      </c>
      <c r="B241" s="84" t="s">
        <v>1007</v>
      </c>
      <c r="C241" s="84" t="s">
        <v>1008</v>
      </c>
      <c r="D241" s="69" t="s">
        <v>669</v>
      </c>
      <c r="E241" s="69" t="s">
        <v>1003</v>
      </c>
      <c r="F241" s="85">
        <v>72.9407</v>
      </c>
      <c r="G241" s="69" t="s">
        <v>25</v>
      </c>
      <c r="H241" s="85">
        <v>72.9407</v>
      </c>
      <c r="I241" s="69" t="s">
        <v>1009</v>
      </c>
      <c r="J241" s="84" t="s">
        <v>27</v>
      </c>
      <c r="K241" s="69" t="s">
        <v>524</v>
      </c>
      <c r="L241" s="69" t="s">
        <v>965</v>
      </c>
      <c r="M241" s="69" t="s">
        <v>911</v>
      </c>
      <c r="N241" s="69" t="s">
        <v>911</v>
      </c>
      <c r="O241" s="3"/>
    </row>
    <row r="242" s="1" customFormat="1" ht="33.75" spans="1:15">
      <c r="A242" s="84">
        <v>30</v>
      </c>
      <c r="B242" s="84" t="s">
        <v>1010</v>
      </c>
      <c r="C242" s="84" t="s">
        <v>1011</v>
      </c>
      <c r="D242" s="69" t="s">
        <v>199</v>
      </c>
      <c r="E242" s="69" t="s">
        <v>1003</v>
      </c>
      <c r="F242" s="85">
        <v>39.57</v>
      </c>
      <c r="G242" s="69" t="s">
        <v>25</v>
      </c>
      <c r="H242" s="85">
        <v>39.57</v>
      </c>
      <c r="I242" s="69" t="s">
        <v>1012</v>
      </c>
      <c r="J242" s="84" t="s">
        <v>27</v>
      </c>
      <c r="K242" s="69" t="s">
        <v>524</v>
      </c>
      <c r="L242" s="69" t="s">
        <v>965</v>
      </c>
      <c r="M242" s="69" t="s">
        <v>911</v>
      </c>
      <c r="N242" s="69" t="s">
        <v>911</v>
      </c>
      <c r="O242" s="3"/>
    </row>
    <row r="243" s="1" customFormat="1" ht="33.75" spans="1:15">
      <c r="A243" s="84">
        <v>31</v>
      </c>
      <c r="B243" s="84" t="s">
        <v>1013</v>
      </c>
      <c r="C243" s="84" t="s">
        <v>1014</v>
      </c>
      <c r="D243" s="69" t="s">
        <v>914</v>
      </c>
      <c r="E243" s="69" t="s">
        <v>1003</v>
      </c>
      <c r="F243" s="90">
        <v>29.6</v>
      </c>
      <c r="G243" s="69" t="s">
        <v>25</v>
      </c>
      <c r="H243" s="90">
        <v>29.6</v>
      </c>
      <c r="I243" s="69" t="s">
        <v>1015</v>
      </c>
      <c r="J243" s="84" t="s">
        <v>27</v>
      </c>
      <c r="K243" s="69" t="s">
        <v>524</v>
      </c>
      <c r="L243" s="69" t="s">
        <v>965</v>
      </c>
      <c r="M243" s="69" t="s">
        <v>911</v>
      </c>
      <c r="N243" s="69" t="s">
        <v>911</v>
      </c>
      <c r="O243" s="3"/>
    </row>
    <row r="244" s="1" customFormat="1" ht="45" customHeight="1" spans="1:15">
      <c r="A244" s="84">
        <v>32</v>
      </c>
      <c r="B244" s="84" t="s">
        <v>1016</v>
      </c>
      <c r="C244" s="84" t="s">
        <v>1011</v>
      </c>
      <c r="D244" s="69" t="s">
        <v>183</v>
      </c>
      <c r="E244" s="69" t="s">
        <v>1003</v>
      </c>
      <c r="F244" s="85">
        <v>39.57</v>
      </c>
      <c r="G244" s="69" t="s">
        <v>25</v>
      </c>
      <c r="H244" s="85">
        <v>39.57</v>
      </c>
      <c r="I244" s="69" t="s">
        <v>1017</v>
      </c>
      <c r="J244" s="84" t="s">
        <v>27</v>
      </c>
      <c r="K244" s="69" t="s">
        <v>524</v>
      </c>
      <c r="L244" s="69" t="s">
        <v>965</v>
      </c>
      <c r="M244" s="69" t="s">
        <v>911</v>
      </c>
      <c r="N244" s="69" t="s">
        <v>911</v>
      </c>
      <c r="O244" s="3"/>
    </row>
    <row r="245" s="1" customFormat="1" ht="27" customHeight="1" spans="1:15">
      <c r="A245" s="16" t="s">
        <v>1018</v>
      </c>
      <c r="B245" s="16" t="s">
        <v>1019</v>
      </c>
      <c r="C245" s="16"/>
      <c r="D245" s="91"/>
      <c r="E245" s="91"/>
      <c r="F245" s="92">
        <v>1063.97</v>
      </c>
      <c r="G245" s="91"/>
      <c r="H245" s="92">
        <v>1063.97</v>
      </c>
      <c r="I245" s="91"/>
      <c r="J245" s="16"/>
      <c r="K245" s="91"/>
      <c r="L245" s="91"/>
      <c r="M245" s="91"/>
      <c r="N245" s="91"/>
      <c r="O245" s="3"/>
    </row>
    <row r="246" s="1" customFormat="1" ht="33.75" spans="1:15">
      <c r="A246" s="81">
        <v>33</v>
      </c>
      <c r="B246" s="24" t="s">
        <v>1020</v>
      </c>
      <c r="C246" s="24" t="s">
        <v>1021</v>
      </c>
      <c r="D246" s="24" t="s">
        <v>1022</v>
      </c>
      <c r="E246" s="31" t="s">
        <v>1023</v>
      </c>
      <c r="F246" s="26">
        <v>260</v>
      </c>
      <c r="G246" s="31" t="s">
        <v>25</v>
      </c>
      <c r="H246" s="26">
        <v>260</v>
      </c>
      <c r="I246" s="69" t="s">
        <v>1017</v>
      </c>
      <c r="J246" s="84" t="s">
        <v>27</v>
      </c>
      <c r="K246" s="94" t="s">
        <v>706</v>
      </c>
      <c r="L246" s="94" t="s">
        <v>525</v>
      </c>
      <c r="M246" s="99" t="s">
        <v>531</v>
      </c>
      <c r="N246" s="99" t="s">
        <v>531</v>
      </c>
      <c r="O246" s="3"/>
    </row>
    <row r="247" s="1" customFormat="1" ht="33.75" spans="1:15">
      <c r="A247" s="81">
        <v>34</v>
      </c>
      <c r="B247" s="41" t="s">
        <v>1024</v>
      </c>
      <c r="C247" s="93" t="s">
        <v>1025</v>
      </c>
      <c r="D247" s="94" t="s">
        <v>1026</v>
      </c>
      <c r="E247" s="31" t="s">
        <v>1027</v>
      </c>
      <c r="F247" s="95">
        <v>126.5</v>
      </c>
      <c r="G247" s="31" t="s">
        <v>25</v>
      </c>
      <c r="H247" s="95">
        <v>126.5</v>
      </c>
      <c r="I247" s="94" t="s">
        <v>1028</v>
      </c>
      <c r="J247" s="84" t="s">
        <v>27</v>
      </c>
      <c r="K247" s="94" t="s">
        <v>706</v>
      </c>
      <c r="L247" s="94" t="s">
        <v>525</v>
      </c>
      <c r="M247" s="94" t="s">
        <v>911</v>
      </c>
      <c r="N247" s="94" t="s">
        <v>911</v>
      </c>
      <c r="O247" s="3"/>
    </row>
    <row r="248" s="1" customFormat="1" ht="33.75" spans="1:15">
      <c r="A248" s="81">
        <v>35</v>
      </c>
      <c r="B248" s="41" t="s">
        <v>1029</v>
      </c>
      <c r="C248" s="93" t="s">
        <v>1030</v>
      </c>
      <c r="D248" s="94" t="s">
        <v>1031</v>
      </c>
      <c r="E248" s="31" t="s">
        <v>1032</v>
      </c>
      <c r="F248" s="95">
        <v>35.37</v>
      </c>
      <c r="G248" s="31" t="s">
        <v>25</v>
      </c>
      <c r="H248" s="95">
        <v>35.37</v>
      </c>
      <c r="I248" s="94" t="s">
        <v>1033</v>
      </c>
      <c r="J248" s="84" t="s">
        <v>27</v>
      </c>
      <c r="K248" s="94" t="s">
        <v>706</v>
      </c>
      <c r="L248" s="94" t="s">
        <v>525</v>
      </c>
      <c r="M248" s="94" t="s">
        <v>911</v>
      </c>
      <c r="N248" s="94" t="s">
        <v>911</v>
      </c>
      <c r="O248" s="3"/>
    </row>
    <row r="249" s="1" customFormat="1" ht="33.75" spans="1:15">
      <c r="A249" s="81">
        <v>36</v>
      </c>
      <c r="B249" s="41" t="s">
        <v>1034</v>
      </c>
      <c r="C249" s="93" t="s">
        <v>1035</v>
      </c>
      <c r="D249" s="94" t="s">
        <v>1036</v>
      </c>
      <c r="E249" s="31" t="s">
        <v>1023</v>
      </c>
      <c r="F249" s="95">
        <f>1.7*40</f>
        <v>68</v>
      </c>
      <c r="G249" s="31" t="s">
        <v>25</v>
      </c>
      <c r="H249" s="95">
        <f>1.7*40</f>
        <v>68</v>
      </c>
      <c r="I249" s="94" t="s">
        <v>1037</v>
      </c>
      <c r="J249" s="84" t="s">
        <v>27</v>
      </c>
      <c r="K249" s="94" t="s">
        <v>706</v>
      </c>
      <c r="L249" s="94" t="s">
        <v>525</v>
      </c>
      <c r="M249" s="94" t="s">
        <v>911</v>
      </c>
      <c r="N249" s="94" t="s">
        <v>911</v>
      </c>
      <c r="O249" s="3"/>
    </row>
    <row r="250" s="1" customFormat="1" ht="33.75" spans="1:15">
      <c r="A250" s="81">
        <v>37</v>
      </c>
      <c r="B250" s="41" t="s">
        <v>1038</v>
      </c>
      <c r="C250" s="93" t="s">
        <v>1039</v>
      </c>
      <c r="D250" s="94" t="s">
        <v>1040</v>
      </c>
      <c r="E250" s="31" t="s">
        <v>1027</v>
      </c>
      <c r="F250" s="95">
        <v>93.5</v>
      </c>
      <c r="G250" s="31" t="s">
        <v>25</v>
      </c>
      <c r="H250" s="95">
        <v>93.5</v>
      </c>
      <c r="I250" s="94" t="s">
        <v>1041</v>
      </c>
      <c r="J250" s="84" t="s">
        <v>27</v>
      </c>
      <c r="K250" s="94" t="s">
        <v>706</v>
      </c>
      <c r="L250" s="94" t="s">
        <v>525</v>
      </c>
      <c r="M250" s="94" t="s">
        <v>911</v>
      </c>
      <c r="N250" s="94" t="s">
        <v>911</v>
      </c>
      <c r="O250" s="3"/>
    </row>
    <row r="251" s="1" customFormat="1" ht="33.75" spans="1:15">
      <c r="A251" s="81">
        <v>38</v>
      </c>
      <c r="B251" s="41" t="s">
        <v>1042</v>
      </c>
      <c r="C251" s="84" t="s">
        <v>990</v>
      </c>
      <c r="D251" s="94" t="s">
        <v>254</v>
      </c>
      <c r="E251" s="31" t="s">
        <v>915</v>
      </c>
      <c r="F251" s="85">
        <v>80</v>
      </c>
      <c r="G251" s="31" t="s">
        <v>25</v>
      </c>
      <c r="H251" s="85">
        <v>80</v>
      </c>
      <c r="I251" s="94" t="s">
        <v>1043</v>
      </c>
      <c r="J251" s="84" t="s">
        <v>27</v>
      </c>
      <c r="K251" s="94" t="s">
        <v>524</v>
      </c>
      <c r="L251" s="94" t="s">
        <v>965</v>
      </c>
      <c r="M251" s="94" t="s">
        <v>911</v>
      </c>
      <c r="N251" s="94" t="s">
        <v>911</v>
      </c>
      <c r="O251" s="3"/>
    </row>
    <row r="252" s="1" customFormat="1" ht="33.75" spans="1:15">
      <c r="A252" s="81">
        <v>39</v>
      </c>
      <c r="B252" s="41" t="s">
        <v>1044</v>
      </c>
      <c r="C252" s="84" t="s">
        <v>1045</v>
      </c>
      <c r="D252" s="94" t="s">
        <v>1046</v>
      </c>
      <c r="E252" s="31" t="s">
        <v>915</v>
      </c>
      <c r="F252" s="85">
        <f>36*2.4</f>
        <v>86.4</v>
      </c>
      <c r="G252" s="31" t="s">
        <v>25</v>
      </c>
      <c r="H252" s="85">
        <f>36*2.4</f>
        <v>86.4</v>
      </c>
      <c r="I252" s="94" t="s">
        <v>1047</v>
      </c>
      <c r="J252" s="84" t="s">
        <v>27</v>
      </c>
      <c r="K252" s="94" t="s">
        <v>965</v>
      </c>
      <c r="L252" s="94" t="s">
        <v>525</v>
      </c>
      <c r="M252" s="94" t="s">
        <v>911</v>
      </c>
      <c r="N252" s="94" t="s">
        <v>911</v>
      </c>
      <c r="O252" s="3"/>
    </row>
    <row r="253" s="1" customFormat="1" ht="30.75" customHeight="1" spans="1:15">
      <c r="A253" s="81">
        <v>40</v>
      </c>
      <c r="B253" s="41" t="s">
        <v>1048</v>
      </c>
      <c r="C253" s="93" t="s">
        <v>1049</v>
      </c>
      <c r="D253" s="94" t="s">
        <v>1046</v>
      </c>
      <c r="E253" s="31" t="s">
        <v>704</v>
      </c>
      <c r="F253" s="85">
        <v>30</v>
      </c>
      <c r="G253" s="31" t="s">
        <v>25</v>
      </c>
      <c r="H253" s="85">
        <v>30</v>
      </c>
      <c r="I253" s="94" t="s">
        <v>1047</v>
      </c>
      <c r="J253" s="84" t="s">
        <v>27</v>
      </c>
      <c r="K253" s="94" t="s">
        <v>965</v>
      </c>
      <c r="L253" s="94" t="s">
        <v>525</v>
      </c>
      <c r="M253" s="94" t="s">
        <v>911</v>
      </c>
      <c r="N253" s="94" t="s">
        <v>911</v>
      </c>
      <c r="O253" s="3"/>
    </row>
    <row r="254" s="1" customFormat="1" ht="36.75" customHeight="1" spans="1:15">
      <c r="A254" s="81">
        <v>41</v>
      </c>
      <c r="B254" s="41" t="s">
        <v>1050</v>
      </c>
      <c r="C254" s="93" t="s">
        <v>1051</v>
      </c>
      <c r="D254" s="94" t="s">
        <v>1052</v>
      </c>
      <c r="E254" s="31" t="s">
        <v>915</v>
      </c>
      <c r="F254" s="95">
        <f>2.4*38</f>
        <v>91.2</v>
      </c>
      <c r="G254" s="31" t="s">
        <v>25</v>
      </c>
      <c r="H254" s="95">
        <f>2.4*38</f>
        <v>91.2</v>
      </c>
      <c r="I254" s="94" t="s">
        <v>1053</v>
      </c>
      <c r="J254" s="84" t="s">
        <v>27</v>
      </c>
      <c r="K254" s="94" t="s">
        <v>706</v>
      </c>
      <c r="L254" s="94" t="s">
        <v>917</v>
      </c>
      <c r="M254" s="94" t="s">
        <v>911</v>
      </c>
      <c r="N254" s="94" t="s">
        <v>911</v>
      </c>
      <c r="O254" s="3"/>
    </row>
    <row r="255" s="1" customFormat="1" ht="39.75" customHeight="1" spans="1:15">
      <c r="A255" s="81">
        <v>42</v>
      </c>
      <c r="B255" s="41" t="s">
        <v>1054</v>
      </c>
      <c r="C255" s="93" t="s">
        <v>1055</v>
      </c>
      <c r="D255" s="94" t="s">
        <v>420</v>
      </c>
      <c r="E255" s="31" t="s">
        <v>1056</v>
      </c>
      <c r="F255" s="95">
        <v>144</v>
      </c>
      <c r="G255" s="31" t="s">
        <v>25</v>
      </c>
      <c r="H255" s="95">
        <v>144</v>
      </c>
      <c r="I255" s="94" t="s">
        <v>1057</v>
      </c>
      <c r="J255" s="84" t="s">
        <v>27</v>
      </c>
      <c r="K255" s="94" t="s">
        <v>706</v>
      </c>
      <c r="L255" s="94" t="s">
        <v>525</v>
      </c>
      <c r="M255" s="94" t="s">
        <v>911</v>
      </c>
      <c r="N255" s="94" t="s">
        <v>911</v>
      </c>
      <c r="O255" s="3"/>
    </row>
    <row r="256" s="1" customFormat="1" ht="41.1" customHeight="1" spans="1:15">
      <c r="A256" s="81">
        <v>43</v>
      </c>
      <c r="B256" s="41" t="s">
        <v>1058</v>
      </c>
      <c r="C256" s="93" t="s">
        <v>1059</v>
      </c>
      <c r="D256" s="94" t="s">
        <v>420</v>
      </c>
      <c r="E256" s="31" t="s">
        <v>809</v>
      </c>
      <c r="F256" s="95">
        <v>49</v>
      </c>
      <c r="G256" s="31" t="s">
        <v>25</v>
      </c>
      <c r="H256" s="95">
        <v>49</v>
      </c>
      <c r="I256" s="94" t="s">
        <v>1057</v>
      </c>
      <c r="J256" s="84" t="s">
        <v>27</v>
      </c>
      <c r="K256" s="94" t="s">
        <v>706</v>
      </c>
      <c r="L256" s="94" t="s">
        <v>525</v>
      </c>
      <c r="M256" s="94" t="s">
        <v>1060</v>
      </c>
      <c r="N256" s="94" t="s">
        <v>1061</v>
      </c>
      <c r="O256" s="3"/>
    </row>
    <row r="257" s="1" customFormat="1" ht="30" customHeight="1" spans="1:15">
      <c r="A257" s="100" t="s">
        <v>1062</v>
      </c>
      <c r="B257" s="101" t="s">
        <v>1063</v>
      </c>
      <c r="C257" s="102"/>
      <c r="D257" s="29"/>
      <c r="E257" s="30"/>
      <c r="F257" s="103">
        <v>2874</v>
      </c>
      <c r="G257" s="30"/>
      <c r="H257" s="103">
        <v>2874</v>
      </c>
      <c r="I257" s="29"/>
      <c r="J257" s="16"/>
      <c r="K257" s="29"/>
      <c r="L257" s="29"/>
      <c r="M257" s="29"/>
      <c r="N257" s="29"/>
      <c r="O257" s="3"/>
    </row>
    <row r="258" s="1" customFormat="1" ht="119.1" customHeight="1" spans="1:15">
      <c r="A258" s="81">
        <v>44</v>
      </c>
      <c r="B258" s="104" t="s">
        <v>1064</v>
      </c>
      <c r="C258" s="105" t="s">
        <v>1065</v>
      </c>
      <c r="D258" s="104" t="s">
        <v>627</v>
      </c>
      <c r="E258" s="31" t="s">
        <v>863</v>
      </c>
      <c r="F258" s="106">
        <v>200</v>
      </c>
      <c r="G258" s="107" t="s">
        <v>25</v>
      </c>
      <c r="H258" s="106">
        <v>200</v>
      </c>
      <c r="I258" s="68" t="s">
        <v>1066</v>
      </c>
      <c r="J258" s="145" t="s">
        <v>27</v>
      </c>
      <c r="K258" s="146">
        <v>44482.1</v>
      </c>
      <c r="L258" s="94" t="s">
        <v>1067</v>
      </c>
      <c r="M258" s="104" t="s">
        <v>707</v>
      </c>
      <c r="N258" s="104" t="s">
        <v>1068</v>
      </c>
      <c r="O258" s="3"/>
    </row>
    <row r="259" s="1" customFormat="1" ht="127.5" customHeight="1" spans="1:15">
      <c r="A259" s="81">
        <v>45</v>
      </c>
      <c r="B259" s="104" t="s">
        <v>1069</v>
      </c>
      <c r="C259" s="108" t="s">
        <v>1070</v>
      </c>
      <c r="D259" s="104" t="s">
        <v>1071</v>
      </c>
      <c r="E259" s="31" t="s">
        <v>863</v>
      </c>
      <c r="F259" s="106">
        <v>2074</v>
      </c>
      <c r="G259" s="107" t="s">
        <v>25</v>
      </c>
      <c r="H259" s="106">
        <v>2074</v>
      </c>
      <c r="I259" s="68" t="s">
        <v>1072</v>
      </c>
      <c r="J259" s="145" t="s">
        <v>27</v>
      </c>
      <c r="K259" s="146">
        <v>44482.1</v>
      </c>
      <c r="L259" s="94" t="s">
        <v>1067</v>
      </c>
      <c r="M259" s="104" t="s">
        <v>707</v>
      </c>
      <c r="N259" s="104" t="s">
        <v>1068</v>
      </c>
      <c r="O259" s="3"/>
    </row>
    <row r="260" s="1" customFormat="1" ht="108.75" customHeight="1" spans="1:15">
      <c r="A260" s="81">
        <v>46</v>
      </c>
      <c r="B260" s="104" t="s">
        <v>1073</v>
      </c>
      <c r="C260" s="108" t="s">
        <v>1074</v>
      </c>
      <c r="D260" s="104" t="s">
        <v>1075</v>
      </c>
      <c r="E260" s="31" t="s">
        <v>863</v>
      </c>
      <c r="F260" s="106">
        <v>600</v>
      </c>
      <c r="G260" s="107" t="s">
        <v>25</v>
      </c>
      <c r="H260" s="106">
        <v>600</v>
      </c>
      <c r="I260" s="147" t="s">
        <v>1076</v>
      </c>
      <c r="J260" s="145" t="s">
        <v>27</v>
      </c>
      <c r="K260" s="146">
        <v>44482.1</v>
      </c>
      <c r="L260" s="94" t="s">
        <v>1067</v>
      </c>
      <c r="M260" s="104" t="s">
        <v>707</v>
      </c>
      <c r="N260" s="104" t="s">
        <v>1077</v>
      </c>
      <c r="O260" s="3"/>
    </row>
    <row r="261" s="1" customFormat="1" ht="45" customHeight="1" spans="1:15">
      <c r="A261" s="109" t="s">
        <v>1078</v>
      </c>
      <c r="B261" s="110" t="s">
        <v>1079</v>
      </c>
      <c r="C261" s="109"/>
      <c r="D261" s="110"/>
      <c r="E261" s="111"/>
      <c r="F261" s="111">
        <v>4544</v>
      </c>
      <c r="G261" s="111"/>
      <c r="H261" s="111">
        <v>4544</v>
      </c>
      <c r="I261" s="148"/>
      <c r="J261" s="15"/>
      <c r="K261" s="148"/>
      <c r="L261" s="148"/>
      <c r="M261" s="110"/>
      <c r="N261" s="110"/>
      <c r="O261" s="3">
        <f>SUM(P265)</f>
        <v>0</v>
      </c>
    </row>
    <row r="262" s="1" customFormat="1" ht="45" spans="1:15">
      <c r="A262" s="112">
        <v>1</v>
      </c>
      <c r="B262" s="112" t="s">
        <v>1080</v>
      </c>
      <c r="C262" s="112" t="s">
        <v>1081</v>
      </c>
      <c r="D262" s="112" t="s">
        <v>1082</v>
      </c>
      <c r="E262" s="39" t="s">
        <v>140</v>
      </c>
      <c r="F262" s="113">
        <v>20</v>
      </c>
      <c r="G262" s="39" t="s">
        <v>25</v>
      </c>
      <c r="H262" s="113">
        <v>20</v>
      </c>
      <c r="I262" s="112" t="s">
        <v>1083</v>
      </c>
      <c r="J262" s="15" t="s">
        <v>27</v>
      </c>
      <c r="K262" s="39">
        <v>2021.1</v>
      </c>
      <c r="L262" s="39">
        <v>2021.12</v>
      </c>
      <c r="M262" s="149" t="s">
        <v>1084</v>
      </c>
      <c r="N262" s="112" t="s">
        <v>1085</v>
      </c>
      <c r="O262" s="3"/>
    </row>
    <row r="263" s="1" customFormat="1" ht="45" spans="1:15">
      <c r="A263" s="112">
        <v>2</v>
      </c>
      <c r="B263" s="112" t="s">
        <v>1086</v>
      </c>
      <c r="C263" s="112" t="s">
        <v>1087</v>
      </c>
      <c r="D263" s="112" t="s">
        <v>193</v>
      </c>
      <c r="E263" s="39" t="s">
        <v>1088</v>
      </c>
      <c r="F263" s="113">
        <v>12</v>
      </c>
      <c r="G263" s="39" t="s">
        <v>25</v>
      </c>
      <c r="H263" s="113">
        <v>12</v>
      </c>
      <c r="I263" s="112" t="s">
        <v>1089</v>
      </c>
      <c r="J263" s="15" t="s">
        <v>27</v>
      </c>
      <c r="K263" s="39">
        <v>2021.1</v>
      </c>
      <c r="L263" s="39">
        <v>2021.12</v>
      </c>
      <c r="M263" s="149" t="s">
        <v>1084</v>
      </c>
      <c r="N263" s="112" t="s">
        <v>1090</v>
      </c>
      <c r="O263" s="3"/>
    </row>
    <row r="264" s="1" customFormat="1" ht="33.95" customHeight="1" spans="1:15">
      <c r="A264" s="112">
        <v>3</v>
      </c>
      <c r="B264" s="112" t="s">
        <v>1091</v>
      </c>
      <c r="C264" s="112" t="s">
        <v>1092</v>
      </c>
      <c r="D264" s="112" t="s">
        <v>1093</v>
      </c>
      <c r="E264" s="39" t="s">
        <v>1094</v>
      </c>
      <c r="F264" s="113">
        <v>19</v>
      </c>
      <c r="G264" s="39" t="s">
        <v>25</v>
      </c>
      <c r="H264" s="113">
        <v>19</v>
      </c>
      <c r="I264" s="112" t="s">
        <v>1095</v>
      </c>
      <c r="J264" s="15" t="s">
        <v>27</v>
      </c>
      <c r="K264" s="39">
        <v>2021.1</v>
      </c>
      <c r="L264" s="39">
        <v>2021.12</v>
      </c>
      <c r="M264" s="149" t="s">
        <v>1084</v>
      </c>
      <c r="N264" s="112" t="s">
        <v>1096</v>
      </c>
      <c r="O264" s="3"/>
    </row>
    <row r="265" s="1" customFormat="1" ht="81.95" customHeight="1" spans="1:15">
      <c r="A265" s="112">
        <v>4</v>
      </c>
      <c r="B265" s="112" t="s">
        <v>1097</v>
      </c>
      <c r="C265" s="112" t="s">
        <v>1098</v>
      </c>
      <c r="D265" s="112" t="s">
        <v>259</v>
      </c>
      <c r="E265" s="39" t="s">
        <v>1099</v>
      </c>
      <c r="F265" s="113">
        <v>35</v>
      </c>
      <c r="G265" s="39" t="s">
        <v>25</v>
      </c>
      <c r="H265" s="113">
        <v>35</v>
      </c>
      <c r="I265" s="118" t="s">
        <v>1100</v>
      </c>
      <c r="J265" s="15" t="s">
        <v>27</v>
      </c>
      <c r="K265" s="39">
        <v>2021.1</v>
      </c>
      <c r="L265" s="39">
        <v>2021.12</v>
      </c>
      <c r="M265" s="149" t="s">
        <v>1084</v>
      </c>
      <c r="N265" s="112" t="s">
        <v>1101</v>
      </c>
      <c r="O265" s="3"/>
    </row>
    <row r="266" s="1" customFormat="1" ht="39" customHeight="1" spans="1:15">
      <c r="A266" s="112">
        <v>5</v>
      </c>
      <c r="B266" s="112" t="s">
        <v>1102</v>
      </c>
      <c r="C266" s="112" t="s">
        <v>1103</v>
      </c>
      <c r="D266" s="112" t="s">
        <v>1104</v>
      </c>
      <c r="E266" s="39" t="s">
        <v>1105</v>
      </c>
      <c r="F266" s="113">
        <v>17</v>
      </c>
      <c r="G266" s="39" t="s">
        <v>25</v>
      </c>
      <c r="H266" s="113">
        <v>17</v>
      </c>
      <c r="I266" s="118" t="s">
        <v>1106</v>
      </c>
      <c r="J266" s="15" t="s">
        <v>27</v>
      </c>
      <c r="K266" s="39">
        <v>2021.1</v>
      </c>
      <c r="L266" s="39">
        <v>2021.12</v>
      </c>
      <c r="M266" s="149" t="s">
        <v>1084</v>
      </c>
      <c r="N266" s="112" t="s">
        <v>1107</v>
      </c>
      <c r="O266" s="3"/>
    </row>
    <row r="267" s="1" customFormat="1" ht="41.1" customHeight="1" spans="1:15">
      <c r="A267" s="112">
        <v>6</v>
      </c>
      <c r="B267" s="114" t="s">
        <v>1108</v>
      </c>
      <c r="C267" s="114" t="s">
        <v>1109</v>
      </c>
      <c r="D267" s="114" t="s">
        <v>1110</v>
      </c>
      <c r="E267" s="34" t="s">
        <v>1111</v>
      </c>
      <c r="F267" s="32">
        <v>18</v>
      </c>
      <c r="G267" s="34" t="s">
        <v>101</v>
      </c>
      <c r="H267" s="32">
        <v>18</v>
      </c>
      <c r="I267" s="114" t="s">
        <v>1112</v>
      </c>
      <c r="J267" s="15" t="s">
        <v>27</v>
      </c>
      <c r="K267" s="39">
        <v>2021.1</v>
      </c>
      <c r="L267" s="39">
        <v>2021.12</v>
      </c>
      <c r="M267" s="114" t="s">
        <v>531</v>
      </c>
      <c r="N267" s="114" t="s">
        <v>1113</v>
      </c>
      <c r="O267" s="3"/>
    </row>
    <row r="268" s="1" customFormat="1" ht="32.1" customHeight="1" spans="1:15">
      <c r="A268" s="112">
        <v>7</v>
      </c>
      <c r="B268" s="84" t="s">
        <v>1114</v>
      </c>
      <c r="C268" s="84" t="s">
        <v>1115</v>
      </c>
      <c r="D268" s="84" t="s">
        <v>1116</v>
      </c>
      <c r="E268" s="37" t="s">
        <v>1111</v>
      </c>
      <c r="F268" s="115">
        <v>28</v>
      </c>
      <c r="G268" s="37" t="s">
        <v>101</v>
      </c>
      <c r="H268" s="115">
        <v>28</v>
      </c>
      <c r="I268" s="84" t="s">
        <v>1117</v>
      </c>
      <c r="J268" s="15" t="s">
        <v>27</v>
      </c>
      <c r="K268" s="39">
        <v>2021.1</v>
      </c>
      <c r="L268" s="39">
        <v>2021.12</v>
      </c>
      <c r="M268" s="84" t="s">
        <v>531</v>
      </c>
      <c r="N268" s="84" t="s">
        <v>1118</v>
      </c>
      <c r="O268" s="3"/>
    </row>
    <row r="269" s="1" customFormat="1" ht="39.95" customHeight="1" spans="1:15">
      <c r="A269" s="112">
        <v>8</v>
      </c>
      <c r="B269" s="55" t="s">
        <v>1119</v>
      </c>
      <c r="C269" s="55" t="s">
        <v>1120</v>
      </c>
      <c r="D269" s="55" t="s">
        <v>1121</v>
      </c>
      <c r="E269" s="116" t="s">
        <v>1122</v>
      </c>
      <c r="F269" s="117">
        <v>12</v>
      </c>
      <c r="G269" s="23" t="s">
        <v>1123</v>
      </c>
      <c r="H269" s="117">
        <v>12</v>
      </c>
      <c r="I269" s="55" t="s">
        <v>1124</v>
      </c>
      <c r="J269" s="15" t="s">
        <v>27</v>
      </c>
      <c r="K269" s="39">
        <v>2021.1</v>
      </c>
      <c r="L269" s="39">
        <v>2021.12</v>
      </c>
      <c r="M269" s="150" t="s">
        <v>531</v>
      </c>
      <c r="N269" s="17" t="s">
        <v>1125</v>
      </c>
      <c r="O269" s="3"/>
    </row>
    <row r="270" s="1" customFormat="1" ht="78.95" customHeight="1" spans="1:15">
      <c r="A270" s="112">
        <v>9</v>
      </c>
      <c r="B270" s="112" t="s">
        <v>1126</v>
      </c>
      <c r="C270" s="112" t="s">
        <v>1127</v>
      </c>
      <c r="D270" s="118" t="s">
        <v>1128</v>
      </c>
      <c r="E270" s="39" t="s">
        <v>1129</v>
      </c>
      <c r="F270" s="119">
        <v>15</v>
      </c>
      <c r="G270" s="39" t="s">
        <v>25</v>
      </c>
      <c r="H270" s="119">
        <v>15</v>
      </c>
      <c r="I270" s="118" t="s">
        <v>1130</v>
      </c>
      <c r="J270" s="15" t="s">
        <v>27</v>
      </c>
      <c r="K270" s="39">
        <v>2021.1</v>
      </c>
      <c r="L270" s="39">
        <v>2021.12</v>
      </c>
      <c r="M270" s="112" t="s">
        <v>1131</v>
      </c>
      <c r="N270" s="120" t="s">
        <v>1132</v>
      </c>
      <c r="O270" s="3"/>
    </row>
    <row r="271" s="1" customFormat="1" ht="101.25" spans="1:15">
      <c r="A271" s="112">
        <v>10</v>
      </c>
      <c r="B271" s="112" t="s">
        <v>1133</v>
      </c>
      <c r="C271" s="112" t="s">
        <v>1134</v>
      </c>
      <c r="D271" s="120" t="s">
        <v>1135</v>
      </c>
      <c r="E271" s="121" t="s">
        <v>1136</v>
      </c>
      <c r="F271" s="122">
        <v>12</v>
      </c>
      <c r="G271" s="39" t="s">
        <v>25</v>
      </c>
      <c r="H271" s="122">
        <v>12</v>
      </c>
      <c r="I271" s="120" t="s">
        <v>1137</v>
      </c>
      <c r="J271" s="15" t="s">
        <v>27</v>
      </c>
      <c r="K271" s="39">
        <v>2021.1</v>
      </c>
      <c r="L271" s="39">
        <v>2021.12</v>
      </c>
      <c r="M271" s="112" t="s">
        <v>1131</v>
      </c>
      <c r="N271" s="120" t="s">
        <v>1138</v>
      </c>
      <c r="O271" s="3"/>
    </row>
    <row r="272" s="1" customFormat="1" ht="78.75" spans="1:15">
      <c r="A272" s="112">
        <v>11</v>
      </c>
      <c r="B272" s="84" t="s">
        <v>1139</v>
      </c>
      <c r="C272" s="16" t="s">
        <v>1140</v>
      </c>
      <c r="D272" s="123" t="s">
        <v>1141</v>
      </c>
      <c r="E272" s="124" t="s">
        <v>1142</v>
      </c>
      <c r="F272" s="125">
        <v>10</v>
      </c>
      <c r="G272" s="126" t="s">
        <v>101</v>
      </c>
      <c r="H272" s="125">
        <v>10</v>
      </c>
      <c r="I272" s="124" t="s">
        <v>1143</v>
      </c>
      <c r="J272" s="151" t="s">
        <v>1144</v>
      </c>
      <c r="K272" s="152" t="s">
        <v>1145</v>
      </c>
      <c r="L272" s="153" t="s">
        <v>1146</v>
      </c>
      <c r="M272" s="17" t="s">
        <v>541</v>
      </c>
      <c r="N272" s="123" t="s">
        <v>1147</v>
      </c>
      <c r="O272" s="3"/>
    </row>
    <row r="273" s="1" customFormat="1" ht="87.95" customHeight="1" spans="1:15">
      <c r="A273" s="112">
        <v>12</v>
      </c>
      <c r="B273" s="112" t="s">
        <v>1148</v>
      </c>
      <c r="C273" s="112" t="s">
        <v>1149</v>
      </c>
      <c r="D273" s="118" t="s">
        <v>1150</v>
      </c>
      <c r="E273" s="39" t="s">
        <v>1151</v>
      </c>
      <c r="F273" s="119">
        <v>14</v>
      </c>
      <c r="G273" s="39" t="s">
        <v>25</v>
      </c>
      <c r="H273" s="119">
        <v>14</v>
      </c>
      <c r="I273" s="118" t="s">
        <v>1152</v>
      </c>
      <c r="J273" s="15" t="s">
        <v>27</v>
      </c>
      <c r="K273" s="39">
        <v>2021.1</v>
      </c>
      <c r="L273" s="39">
        <v>2021.12</v>
      </c>
      <c r="M273" s="112" t="s">
        <v>541</v>
      </c>
      <c r="N273" s="120" t="s">
        <v>1147</v>
      </c>
      <c r="O273" s="3"/>
    </row>
    <row r="274" s="1" customFormat="1" ht="157.5" spans="1:15">
      <c r="A274" s="112">
        <v>13</v>
      </c>
      <c r="B274" s="84" t="s">
        <v>1153</v>
      </c>
      <c r="C274" s="16" t="s">
        <v>1154</v>
      </c>
      <c r="D274" s="123" t="s">
        <v>1155</v>
      </c>
      <c r="E274" s="124" t="s">
        <v>1156</v>
      </c>
      <c r="F274" s="125">
        <v>20</v>
      </c>
      <c r="G274" s="126" t="s">
        <v>101</v>
      </c>
      <c r="H274" s="125">
        <v>20</v>
      </c>
      <c r="I274" s="124" t="s">
        <v>1157</v>
      </c>
      <c r="J274" s="15" t="s">
        <v>27</v>
      </c>
      <c r="K274" s="39">
        <v>2021.1</v>
      </c>
      <c r="L274" s="39">
        <v>2021.12</v>
      </c>
      <c r="M274" s="17" t="s">
        <v>541</v>
      </c>
      <c r="N274" s="123" t="s">
        <v>1147</v>
      </c>
      <c r="O274" s="3"/>
    </row>
    <row r="275" s="1" customFormat="1" ht="51.95" customHeight="1" spans="1:15">
      <c r="A275" s="112">
        <v>14</v>
      </c>
      <c r="B275" s="84" t="s">
        <v>1158</v>
      </c>
      <c r="C275" s="84" t="s">
        <v>1159</v>
      </c>
      <c r="D275" s="123" t="s">
        <v>1160</v>
      </c>
      <c r="E275" s="124" t="s">
        <v>1161</v>
      </c>
      <c r="F275" s="125">
        <v>9</v>
      </c>
      <c r="G275" s="126" t="s">
        <v>101</v>
      </c>
      <c r="H275" s="125">
        <v>9</v>
      </c>
      <c r="I275" s="124" t="s">
        <v>1162</v>
      </c>
      <c r="J275" s="15" t="s">
        <v>27</v>
      </c>
      <c r="K275" s="39">
        <v>2021.1</v>
      </c>
      <c r="L275" s="39">
        <v>2021.12</v>
      </c>
      <c r="M275" s="17" t="s">
        <v>541</v>
      </c>
      <c r="N275" s="123" t="s">
        <v>1147</v>
      </c>
      <c r="O275" s="3"/>
    </row>
    <row r="276" s="1" customFormat="1" ht="112.5" spans="1:15">
      <c r="A276" s="112">
        <v>15</v>
      </c>
      <c r="B276" s="84" t="s">
        <v>1163</v>
      </c>
      <c r="C276" s="16" t="s">
        <v>1164</v>
      </c>
      <c r="D276" s="123" t="s">
        <v>1165</v>
      </c>
      <c r="E276" s="124" t="s">
        <v>809</v>
      </c>
      <c r="F276" s="125">
        <v>43</v>
      </c>
      <c r="G276" s="126" t="s">
        <v>101</v>
      </c>
      <c r="H276" s="125">
        <v>43</v>
      </c>
      <c r="I276" s="124" t="s">
        <v>1166</v>
      </c>
      <c r="J276" s="15" t="s">
        <v>27</v>
      </c>
      <c r="K276" s="39">
        <v>2021.1</v>
      </c>
      <c r="L276" s="39">
        <v>2021.12</v>
      </c>
      <c r="M276" s="17" t="s">
        <v>541</v>
      </c>
      <c r="N276" s="123" t="s">
        <v>1147</v>
      </c>
      <c r="O276" s="3"/>
    </row>
    <row r="277" s="1" customFormat="1" ht="120" customHeight="1" spans="1:15">
      <c r="A277" s="112">
        <v>16</v>
      </c>
      <c r="B277" s="84" t="s">
        <v>1167</v>
      </c>
      <c r="C277" s="16" t="s">
        <v>1168</v>
      </c>
      <c r="D277" s="123" t="s">
        <v>1169</v>
      </c>
      <c r="E277" s="124" t="s">
        <v>1170</v>
      </c>
      <c r="F277" s="125">
        <v>18</v>
      </c>
      <c r="G277" s="126" t="s">
        <v>101</v>
      </c>
      <c r="H277" s="125">
        <v>18</v>
      </c>
      <c r="I277" s="124" t="s">
        <v>1171</v>
      </c>
      <c r="J277" s="15" t="s">
        <v>27</v>
      </c>
      <c r="K277" s="39">
        <v>2021.1</v>
      </c>
      <c r="L277" s="39">
        <v>2021.12</v>
      </c>
      <c r="M277" s="17" t="s">
        <v>541</v>
      </c>
      <c r="N277" s="123" t="s">
        <v>1147</v>
      </c>
      <c r="O277" s="3"/>
    </row>
    <row r="278" s="1" customFormat="1" ht="78.75" spans="1:15">
      <c r="A278" s="112">
        <v>17</v>
      </c>
      <c r="B278" s="112" t="s">
        <v>1172</v>
      </c>
      <c r="C278" s="127" t="s">
        <v>1173</v>
      </c>
      <c r="D278" s="112" t="s">
        <v>1174</v>
      </c>
      <c r="E278" s="39" t="s">
        <v>1175</v>
      </c>
      <c r="F278" s="128">
        <v>10</v>
      </c>
      <c r="G278" s="39" t="s">
        <v>25</v>
      </c>
      <c r="H278" s="128">
        <v>10</v>
      </c>
      <c r="I278" s="112" t="s">
        <v>1176</v>
      </c>
      <c r="J278" s="15" t="s">
        <v>27</v>
      </c>
      <c r="K278" s="39">
        <v>2021.1</v>
      </c>
      <c r="L278" s="39">
        <v>2021.12</v>
      </c>
      <c r="M278" s="149" t="s">
        <v>1177</v>
      </c>
      <c r="N278" s="118" t="s">
        <v>1178</v>
      </c>
      <c r="O278" s="3"/>
    </row>
    <row r="279" s="1" customFormat="1" ht="236.25" spans="1:15">
      <c r="A279" s="112">
        <v>18</v>
      </c>
      <c r="B279" s="94" t="s">
        <v>1179</v>
      </c>
      <c r="C279" s="127" t="s">
        <v>1180</v>
      </c>
      <c r="D279" s="94" t="s">
        <v>1181</v>
      </c>
      <c r="E279" s="31" t="s">
        <v>1182</v>
      </c>
      <c r="F279" s="129">
        <v>25</v>
      </c>
      <c r="G279" s="31" t="s">
        <v>25</v>
      </c>
      <c r="H279" s="129">
        <v>25</v>
      </c>
      <c r="I279" s="94" t="s">
        <v>1183</v>
      </c>
      <c r="J279" s="15" t="s">
        <v>27</v>
      </c>
      <c r="K279" s="39">
        <v>2021.1</v>
      </c>
      <c r="L279" s="39">
        <v>2021.12</v>
      </c>
      <c r="M279" s="149" t="s">
        <v>1177</v>
      </c>
      <c r="N279" s="154" t="s">
        <v>1184</v>
      </c>
      <c r="O279" s="3"/>
    </row>
    <row r="280" s="1" customFormat="1" ht="33.75" spans="1:15">
      <c r="A280" s="112">
        <v>19</v>
      </c>
      <c r="B280" s="112" t="s">
        <v>1185</v>
      </c>
      <c r="C280" s="112" t="s">
        <v>1186</v>
      </c>
      <c r="D280" s="112" t="s">
        <v>1187</v>
      </c>
      <c r="E280" s="39" t="s">
        <v>1188</v>
      </c>
      <c r="F280" s="128">
        <v>19</v>
      </c>
      <c r="G280" s="130" t="s">
        <v>25</v>
      </c>
      <c r="H280" s="128">
        <v>19</v>
      </c>
      <c r="I280" s="112" t="s">
        <v>1189</v>
      </c>
      <c r="J280" s="15" t="s">
        <v>27</v>
      </c>
      <c r="K280" s="39">
        <v>2021.1</v>
      </c>
      <c r="L280" s="39">
        <v>2021.12</v>
      </c>
      <c r="M280" s="112" t="s">
        <v>1190</v>
      </c>
      <c r="N280" s="112" t="s">
        <v>1191</v>
      </c>
      <c r="O280" s="3"/>
    </row>
    <row r="281" s="1" customFormat="1" ht="32.1" customHeight="1" spans="1:15">
      <c r="A281" s="112">
        <v>20</v>
      </c>
      <c r="B281" s="84" t="s">
        <v>1192</v>
      </c>
      <c r="C281" s="84" t="s">
        <v>1193</v>
      </c>
      <c r="D281" s="84" t="s">
        <v>1194</v>
      </c>
      <c r="E281" s="37" t="s">
        <v>1111</v>
      </c>
      <c r="F281" s="35">
        <v>15</v>
      </c>
      <c r="G281" s="37" t="s">
        <v>101</v>
      </c>
      <c r="H281" s="35">
        <v>15</v>
      </c>
      <c r="I281" s="84" t="s">
        <v>1195</v>
      </c>
      <c r="J281" s="15" t="s">
        <v>27</v>
      </c>
      <c r="K281" s="39">
        <v>2021.1</v>
      </c>
      <c r="L281" s="39">
        <v>2021.12</v>
      </c>
      <c r="M281" s="84" t="s">
        <v>546</v>
      </c>
      <c r="N281" s="84" t="s">
        <v>816</v>
      </c>
      <c r="O281" s="3"/>
    </row>
    <row r="282" s="1" customFormat="1" ht="47.25" customHeight="1" spans="1:15">
      <c r="A282" s="112">
        <v>21</v>
      </c>
      <c r="B282" s="84" t="s">
        <v>1196</v>
      </c>
      <c r="C282" s="84" t="s">
        <v>1197</v>
      </c>
      <c r="D282" s="84" t="s">
        <v>1198</v>
      </c>
      <c r="E282" s="37" t="s">
        <v>1111</v>
      </c>
      <c r="F282" s="35">
        <v>15</v>
      </c>
      <c r="G282" s="37" t="s">
        <v>101</v>
      </c>
      <c r="H282" s="35">
        <v>15</v>
      </c>
      <c r="I282" s="112" t="s">
        <v>1199</v>
      </c>
      <c r="J282" s="15" t="s">
        <v>27</v>
      </c>
      <c r="K282" s="39">
        <v>2021.8</v>
      </c>
      <c r="L282" s="39">
        <v>2021.9</v>
      </c>
      <c r="M282" s="40" t="s">
        <v>544</v>
      </c>
      <c r="N282" s="84" t="s">
        <v>1200</v>
      </c>
      <c r="O282" s="3"/>
    </row>
    <row r="283" s="1" customFormat="1" ht="29.1" customHeight="1" spans="1:15">
      <c r="A283" s="112">
        <v>22</v>
      </c>
      <c r="B283" s="41" t="s">
        <v>1201</v>
      </c>
      <c r="C283" s="41" t="s">
        <v>1202</v>
      </c>
      <c r="D283" s="41" t="s">
        <v>1203</v>
      </c>
      <c r="E283" s="131" t="s">
        <v>1204</v>
      </c>
      <c r="F283" s="41">
        <v>26</v>
      </c>
      <c r="G283" s="131" t="s">
        <v>101</v>
      </c>
      <c r="H283" s="41">
        <v>26</v>
      </c>
      <c r="I283" s="41" t="s">
        <v>1205</v>
      </c>
      <c r="J283" s="15" t="s">
        <v>27</v>
      </c>
      <c r="K283" s="39">
        <v>2021.1</v>
      </c>
      <c r="L283" s="39">
        <v>2021.12</v>
      </c>
      <c r="M283" s="41" t="s">
        <v>1190</v>
      </c>
      <c r="N283" s="41" t="s">
        <v>1206</v>
      </c>
      <c r="O283" s="3"/>
    </row>
    <row r="284" s="1" customFormat="1" ht="33.75" spans="1:15">
      <c r="A284" s="112">
        <v>23</v>
      </c>
      <c r="B284" s="118" t="s">
        <v>1207</v>
      </c>
      <c r="C284" s="118" t="s">
        <v>1208</v>
      </c>
      <c r="D284" s="118" t="s">
        <v>1209</v>
      </c>
      <c r="E284" s="39" t="s">
        <v>1210</v>
      </c>
      <c r="F284" s="128">
        <v>19</v>
      </c>
      <c r="G284" s="130" t="s">
        <v>25</v>
      </c>
      <c r="H284" s="128">
        <v>19</v>
      </c>
      <c r="I284" s="118" t="s">
        <v>1211</v>
      </c>
      <c r="J284" s="15" t="s">
        <v>27</v>
      </c>
      <c r="K284" s="39">
        <v>2021.1</v>
      </c>
      <c r="L284" s="39">
        <v>2021.12</v>
      </c>
      <c r="M284" s="118" t="s">
        <v>1212</v>
      </c>
      <c r="N284" s="118" t="s">
        <v>1213</v>
      </c>
      <c r="O284" s="3"/>
    </row>
    <row r="285" s="1" customFormat="1" ht="38.1" customHeight="1" spans="1:15">
      <c r="A285" s="112">
        <v>24</v>
      </c>
      <c r="B285" s="118" t="s">
        <v>1214</v>
      </c>
      <c r="C285" s="118" t="s">
        <v>1215</v>
      </c>
      <c r="D285" s="118" t="s">
        <v>1216</v>
      </c>
      <c r="E285" s="39" t="s">
        <v>1217</v>
      </c>
      <c r="F285" s="128">
        <v>5</v>
      </c>
      <c r="G285" s="130" t="s">
        <v>25</v>
      </c>
      <c r="H285" s="128">
        <v>5</v>
      </c>
      <c r="I285" s="118" t="s">
        <v>1218</v>
      </c>
      <c r="J285" s="15" t="s">
        <v>27</v>
      </c>
      <c r="K285" s="39">
        <v>2021.1</v>
      </c>
      <c r="L285" s="39">
        <v>2021.12</v>
      </c>
      <c r="M285" s="118" t="s">
        <v>1219</v>
      </c>
      <c r="N285" s="118" t="s">
        <v>1220</v>
      </c>
      <c r="O285" s="3"/>
    </row>
    <row r="286" s="1" customFormat="1" ht="35.1" customHeight="1" spans="1:15">
      <c r="A286" s="112">
        <v>25</v>
      </c>
      <c r="B286" s="41" t="s">
        <v>1221</v>
      </c>
      <c r="C286" s="41" t="s">
        <v>1222</v>
      </c>
      <c r="D286" s="41" t="s">
        <v>1223</v>
      </c>
      <c r="E286" s="131" t="s">
        <v>1224</v>
      </c>
      <c r="F286" s="41">
        <v>15</v>
      </c>
      <c r="G286" s="131" t="s">
        <v>101</v>
      </c>
      <c r="H286" s="41">
        <v>15</v>
      </c>
      <c r="I286" s="41" t="s">
        <v>1225</v>
      </c>
      <c r="J286" s="15" t="s">
        <v>27</v>
      </c>
      <c r="K286" s="39">
        <v>2021.1</v>
      </c>
      <c r="L286" s="39">
        <v>2021.12</v>
      </c>
      <c r="M286" s="41" t="s">
        <v>1219</v>
      </c>
      <c r="N286" s="41" t="s">
        <v>1226</v>
      </c>
      <c r="O286" s="3"/>
    </row>
    <row r="287" s="1" customFormat="1" ht="45" spans="1:15">
      <c r="A287" s="112">
        <v>26</v>
      </c>
      <c r="B287" s="132" t="s">
        <v>1227</v>
      </c>
      <c r="C287" s="132" t="s">
        <v>1228</v>
      </c>
      <c r="D287" s="132" t="s">
        <v>1229</v>
      </c>
      <c r="E287" s="132" t="s">
        <v>1230</v>
      </c>
      <c r="F287" s="35">
        <v>10</v>
      </c>
      <c r="G287" s="133" t="s">
        <v>1123</v>
      </c>
      <c r="H287" s="35">
        <v>10</v>
      </c>
      <c r="I287" s="132" t="s">
        <v>1231</v>
      </c>
      <c r="J287" s="15" t="s">
        <v>27</v>
      </c>
      <c r="K287" s="39">
        <v>2021.1</v>
      </c>
      <c r="L287" s="39">
        <v>2021.12</v>
      </c>
      <c r="M287" s="132" t="s">
        <v>556</v>
      </c>
      <c r="N287" s="132" t="s">
        <v>1232</v>
      </c>
      <c r="O287" s="3"/>
    </row>
    <row r="288" s="1" customFormat="1" ht="36" customHeight="1" spans="1:15">
      <c r="A288" s="112">
        <v>27</v>
      </c>
      <c r="B288" s="132" t="s">
        <v>1233</v>
      </c>
      <c r="C288" s="132" t="s">
        <v>1234</v>
      </c>
      <c r="D288" s="132" t="s">
        <v>1235</v>
      </c>
      <c r="E288" s="132" t="s">
        <v>1236</v>
      </c>
      <c r="F288" s="35">
        <v>18</v>
      </c>
      <c r="G288" s="133" t="s">
        <v>1123</v>
      </c>
      <c r="H288" s="35">
        <v>18</v>
      </c>
      <c r="I288" s="132" t="s">
        <v>1237</v>
      </c>
      <c r="J288" s="15" t="s">
        <v>27</v>
      </c>
      <c r="K288" s="39">
        <v>2021.1</v>
      </c>
      <c r="L288" s="39">
        <v>2021.12</v>
      </c>
      <c r="M288" s="132" t="s">
        <v>556</v>
      </c>
      <c r="N288" s="132" t="s">
        <v>1232</v>
      </c>
      <c r="O288" s="3"/>
    </row>
    <row r="289" s="1" customFormat="1" ht="33.75" spans="1:15">
      <c r="A289" s="112">
        <v>28</v>
      </c>
      <c r="B289" s="112" t="s">
        <v>1238</v>
      </c>
      <c r="C289" s="112" t="s">
        <v>1239</v>
      </c>
      <c r="D289" s="112" t="s">
        <v>1240</v>
      </c>
      <c r="E289" s="39" t="s">
        <v>1241</v>
      </c>
      <c r="F289" s="128">
        <v>12</v>
      </c>
      <c r="G289" s="39" t="s">
        <v>25</v>
      </c>
      <c r="H289" s="128">
        <v>12</v>
      </c>
      <c r="I289" s="112" t="s">
        <v>1242</v>
      </c>
      <c r="J289" s="15" t="s">
        <v>27</v>
      </c>
      <c r="K289" s="39">
        <v>2021.1</v>
      </c>
      <c r="L289" s="39">
        <v>2021.12</v>
      </c>
      <c r="M289" s="112" t="s">
        <v>1243</v>
      </c>
      <c r="N289" s="112" t="s">
        <v>1244</v>
      </c>
      <c r="O289" s="3"/>
    </row>
    <row r="290" s="1" customFormat="1" ht="45" customHeight="1" spans="1:15">
      <c r="A290" s="112">
        <v>29</v>
      </c>
      <c r="B290" s="112" t="s">
        <v>1245</v>
      </c>
      <c r="C290" s="112" t="s">
        <v>1246</v>
      </c>
      <c r="D290" s="112" t="s">
        <v>1247</v>
      </c>
      <c r="E290" s="39" t="s">
        <v>1248</v>
      </c>
      <c r="F290" s="128">
        <v>10</v>
      </c>
      <c r="G290" s="39" t="s">
        <v>25</v>
      </c>
      <c r="H290" s="128">
        <v>10</v>
      </c>
      <c r="I290" s="112" t="s">
        <v>1249</v>
      </c>
      <c r="J290" s="15" t="s">
        <v>27</v>
      </c>
      <c r="K290" s="39">
        <v>2021.1</v>
      </c>
      <c r="L290" s="39">
        <v>2021.12</v>
      </c>
      <c r="M290" s="112" t="s">
        <v>1243</v>
      </c>
      <c r="N290" s="112" t="s">
        <v>1250</v>
      </c>
      <c r="O290" s="3"/>
    </row>
    <row r="291" s="1" customFormat="1" ht="90" customHeight="1" spans="1:15">
      <c r="A291" s="112">
        <v>30</v>
      </c>
      <c r="B291" s="112" t="s">
        <v>1251</v>
      </c>
      <c r="C291" s="112" t="s">
        <v>1252</v>
      </c>
      <c r="D291" s="112" t="s">
        <v>1253</v>
      </c>
      <c r="E291" s="39" t="s">
        <v>1111</v>
      </c>
      <c r="F291" s="128">
        <v>20</v>
      </c>
      <c r="G291" s="39" t="s">
        <v>25</v>
      </c>
      <c r="H291" s="128">
        <v>20</v>
      </c>
      <c r="I291" s="112" t="s">
        <v>1254</v>
      </c>
      <c r="J291" s="15" t="s">
        <v>27</v>
      </c>
      <c r="K291" s="39">
        <v>2021.1</v>
      </c>
      <c r="L291" s="39">
        <v>2021.12</v>
      </c>
      <c r="M291" s="112" t="s">
        <v>1243</v>
      </c>
      <c r="N291" s="112" t="s">
        <v>1255</v>
      </c>
      <c r="O291" s="3"/>
    </row>
    <row r="292" s="1" customFormat="1" ht="53.1" customHeight="1" spans="1:15">
      <c r="A292" s="112">
        <v>31</v>
      </c>
      <c r="B292" s="112" t="s">
        <v>1256</v>
      </c>
      <c r="C292" s="112" t="s">
        <v>1257</v>
      </c>
      <c r="D292" s="112" t="s">
        <v>1258</v>
      </c>
      <c r="E292" s="39" t="s">
        <v>1259</v>
      </c>
      <c r="F292" s="128">
        <v>7</v>
      </c>
      <c r="G292" s="39" t="s">
        <v>25</v>
      </c>
      <c r="H292" s="128">
        <v>7</v>
      </c>
      <c r="I292" s="112" t="s">
        <v>1260</v>
      </c>
      <c r="J292" s="15" t="s">
        <v>27</v>
      </c>
      <c r="K292" s="39">
        <v>2021.1</v>
      </c>
      <c r="L292" s="39">
        <v>2021.12</v>
      </c>
      <c r="M292" s="112" t="s">
        <v>1243</v>
      </c>
      <c r="N292" s="112" t="s">
        <v>1261</v>
      </c>
      <c r="O292" s="3"/>
    </row>
    <row r="293" s="1" customFormat="1" ht="33.75" spans="1:15">
      <c r="A293" s="112">
        <v>32</v>
      </c>
      <c r="B293" s="112" t="s">
        <v>1262</v>
      </c>
      <c r="C293" s="112" t="s">
        <v>1263</v>
      </c>
      <c r="D293" s="112" t="s">
        <v>1264</v>
      </c>
      <c r="E293" s="39" t="s">
        <v>1265</v>
      </c>
      <c r="F293" s="128">
        <v>15</v>
      </c>
      <c r="G293" s="39" t="s">
        <v>25</v>
      </c>
      <c r="H293" s="128">
        <v>15</v>
      </c>
      <c r="I293" s="112" t="s">
        <v>1266</v>
      </c>
      <c r="J293" s="15" t="s">
        <v>27</v>
      </c>
      <c r="K293" s="39">
        <v>2021.1</v>
      </c>
      <c r="L293" s="39">
        <v>2021.12</v>
      </c>
      <c r="M293" s="112" t="s">
        <v>1243</v>
      </c>
      <c r="N293" s="112" t="s">
        <v>1267</v>
      </c>
      <c r="O293" s="3"/>
    </row>
    <row r="294" s="1" customFormat="1" ht="42" customHeight="1" spans="1:15">
      <c r="A294" s="112">
        <v>33</v>
      </c>
      <c r="B294" s="84" t="s">
        <v>1268</v>
      </c>
      <c r="C294" s="84" t="s">
        <v>1269</v>
      </c>
      <c r="D294" s="84" t="s">
        <v>1270</v>
      </c>
      <c r="E294" s="37" t="s">
        <v>1271</v>
      </c>
      <c r="F294" s="35">
        <v>20</v>
      </c>
      <c r="G294" s="84" t="s">
        <v>101</v>
      </c>
      <c r="H294" s="35">
        <v>20</v>
      </c>
      <c r="I294" s="94" t="s">
        <v>1272</v>
      </c>
      <c r="J294" s="84" t="s">
        <v>27</v>
      </c>
      <c r="K294" s="155">
        <v>44208</v>
      </c>
      <c r="L294" s="155">
        <v>44240</v>
      </c>
      <c r="M294" s="84" t="s">
        <v>561</v>
      </c>
      <c r="N294" s="84" t="s">
        <v>1273</v>
      </c>
      <c r="O294" s="3"/>
    </row>
    <row r="295" s="1" customFormat="1" ht="42.95" customHeight="1" spans="1:15">
      <c r="A295" s="112">
        <v>34</v>
      </c>
      <c r="B295" s="84" t="s">
        <v>1274</v>
      </c>
      <c r="C295" s="84" t="s">
        <v>1275</v>
      </c>
      <c r="D295" s="84" t="s">
        <v>1276</v>
      </c>
      <c r="E295" s="134" t="s">
        <v>1111</v>
      </c>
      <c r="F295" s="35">
        <v>15</v>
      </c>
      <c r="G295" s="37" t="s">
        <v>101</v>
      </c>
      <c r="H295" s="35">
        <v>15</v>
      </c>
      <c r="I295" s="84" t="s">
        <v>1277</v>
      </c>
      <c r="J295" s="15" t="s">
        <v>27</v>
      </c>
      <c r="K295" s="39">
        <v>2021.1</v>
      </c>
      <c r="L295" s="39">
        <v>2021.12</v>
      </c>
      <c r="M295" s="84" t="s">
        <v>561</v>
      </c>
      <c r="N295" s="84" t="s">
        <v>1255</v>
      </c>
      <c r="O295" s="3"/>
    </row>
    <row r="296" s="1" customFormat="1" ht="33" customHeight="1" spans="1:15">
      <c r="A296" s="112">
        <v>35</v>
      </c>
      <c r="B296" s="84" t="s">
        <v>1278</v>
      </c>
      <c r="C296" s="84" t="s">
        <v>1279</v>
      </c>
      <c r="D296" s="84" t="s">
        <v>1280</v>
      </c>
      <c r="E296" s="37" t="s">
        <v>1111</v>
      </c>
      <c r="F296" s="35">
        <v>16</v>
      </c>
      <c r="G296" s="135" t="s">
        <v>101</v>
      </c>
      <c r="H296" s="35">
        <v>16</v>
      </c>
      <c r="I296" s="112" t="s">
        <v>1281</v>
      </c>
      <c r="J296" s="15" t="s">
        <v>27</v>
      </c>
      <c r="K296" s="39">
        <v>2021.1</v>
      </c>
      <c r="L296" s="39">
        <v>2021.12</v>
      </c>
      <c r="M296" s="40" t="s">
        <v>561</v>
      </c>
      <c r="N296" s="84" t="s">
        <v>1282</v>
      </c>
      <c r="O296" s="3"/>
    </row>
    <row r="297" s="1" customFormat="1" ht="48.95" customHeight="1" spans="1:15">
      <c r="A297" s="112">
        <v>36</v>
      </c>
      <c r="B297" s="112" t="s">
        <v>1283</v>
      </c>
      <c r="C297" s="112" t="s">
        <v>1284</v>
      </c>
      <c r="D297" s="112" t="s">
        <v>1285</v>
      </c>
      <c r="E297" s="39" t="s">
        <v>1099</v>
      </c>
      <c r="F297" s="113">
        <v>15</v>
      </c>
      <c r="G297" s="39" t="s">
        <v>25</v>
      </c>
      <c r="H297" s="113">
        <v>15</v>
      </c>
      <c r="I297" s="112" t="s">
        <v>1286</v>
      </c>
      <c r="J297" s="15" t="s">
        <v>27</v>
      </c>
      <c r="K297" s="39">
        <v>2021.1</v>
      </c>
      <c r="L297" s="39">
        <v>2021.12</v>
      </c>
      <c r="M297" s="112" t="s">
        <v>1287</v>
      </c>
      <c r="N297" s="112" t="s">
        <v>1288</v>
      </c>
      <c r="O297" s="3"/>
    </row>
    <row r="298" s="1" customFormat="1" ht="36.75" customHeight="1" spans="1:15">
      <c r="A298" s="112">
        <v>37</v>
      </c>
      <c r="B298" s="112" t="s">
        <v>1289</v>
      </c>
      <c r="C298" s="112" t="s">
        <v>1290</v>
      </c>
      <c r="D298" s="112" t="s">
        <v>1291</v>
      </c>
      <c r="E298" s="39" t="s">
        <v>1292</v>
      </c>
      <c r="F298" s="113">
        <v>5</v>
      </c>
      <c r="G298" s="39" t="s">
        <v>25</v>
      </c>
      <c r="H298" s="113">
        <v>5</v>
      </c>
      <c r="I298" s="112" t="s">
        <v>1293</v>
      </c>
      <c r="J298" s="15" t="s">
        <v>27</v>
      </c>
      <c r="K298" s="39">
        <v>2021.1</v>
      </c>
      <c r="L298" s="39">
        <v>2021.12</v>
      </c>
      <c r="M298" s="112" t="s">
        <v>1287</v>
      </c>
      <c r="N298" s="112" t="s">
        <v>1294</v>
      </c>
      <c r="O298" s="3"/>
    </row>
    <row r="299" s="1" customFormat="1" ht="45" spans="1:15">
      <c r="A299" s="112">
        <v>38</v>
      </c>
      <c r="B299" s="112" t="s">
        <v>1295</v>
      </c>
      <c r="C299" s="136" t="s">
        <v>1296</v>
      </c>
      <c r="D299" s="112" t="s">
        <v>1297</v>
      </c>
      <c r="E299" s="39" t="s">
        <v>1298</v>
      </c>
      <c r="F299" s="113">
        <v>16</v>
      </c>
      <c r="G299" s="39" t="s">
        <v>25</v>
      </c>
      <c r="H299" s="113">
        <v>16</v>
      </c>
      <c r="I299" s="112" t="s">
        <v>1299</v>
      </c>
      <c r="J299" s="15" t="s">
        <v>27</v>
      </c>
      <c r="K299" s="39">
        <v>2021.1</v>
      </c>
      <c r="L299" s="39">
        <v>2021.12</v>
      </c>
      <c r="M299" s="112" t="s">
        <v>1287</v>
      </c>
      <c r="N299" s="112" t="s">
        <v>1300</v>
      </c>
      <c r="O299" s="3"/>
    </row>
    <row r="300" s="1" customFormat="1" ht="30.95" customHeight="1" spans="1:15">
      <c r="A300" s="112">
        <v>39</v>
      </c>
      <c r="B300" s="84" t="s">
        <v>1301</v>
      </c>
      <c r="C300" s="137" t="s">
        <v>1302</v>
      </c>
      <c r="D300" s="84" t="s">
        <v>1303</v>
      </c>
      <c r="E300" s="134" t="s">
        <v>1111</v>
      </c>
      <c r="F300" s="35">
        <v>29</v>
      </c>
      <c r="G300" s="37" t="s">
        <v>101</v>
      </c>
      <c r="H300" s="35">
        <v>29</v>
      </c>
      <c r="I300" s="114" t="s">
        <v>1304</v>
      </c>
      <c r="J300" s="15" t="s">
        <v>27</v>
      </c>
      <c r="K300" s="39">
        <v>2021.1</v>
      </c>
      <c r="L300" s="39">
        <v>2021.12</v>
      </c>
      <c r="M300" s="84" t="s">
        <v>566</v>
      </c>
      <c r="N300" s="84" t="s">
        <v>1305</v>
      </c>
      <c r="O300" s="3"/>
    </row>
    <row r="301" s="1" customFormat="1" ht="33.95" customHeight="1" spans="1:15">
      <c r="A301" s="112">
        <v>40</v>
      </c>
      <c r="B301" s="84" t="s">
        <v>1306</v>
      </c>
      <c r="C301" s="137" t="s">
        <v>1307</v>
      </c>
      <c r="D301" s="84" t="s">
        <v>1308</v>
      </c>
      <c r="E301" s="134" t="s">
        <v>1309</v>
      </c>
      <c r="F301" s="35">
        <v>19</v>
      </c>
      <c r="G301" s="37" t="s">
        <v>101</v>
      </c>
      <c r="H301" s="35">
        <v>19</v>
      </c>
      <c r="I301" s="114" t="s">
        <v>1310</v>
      </c>
      <c r="J301" s="15" t="s">
        <v>27</v>
      </c>
      <c r="K301" s="39">
        <v>2021.1</v>
      </c>
      <c r="L301" s="39">
        <v>2021.12</v>
      </c>
      <c r="M301" s="84" t="s">
        <v>566</v>
      </c>
      <c r="N301" s="84" t="s">
        <v>1305</v>
      </c>
      <c r="O301" s="3"/>
    </row>
    <row r="302" s="1" customFormat="1" ht="33.95" customHeight="1" spans="1:15">
      <c r="A302" s="112">
        <v>41</v>
      </c>
      <c r="B302" s="84" t="s">
        <v>1311</v>
      </c>
      <c r="C302" s="84" t="s">
        <v>1312</v>
      </c>
      <c r="D302" s="84" t="s">
        <v>1313</v>
      </c>
      <c r="E302" s="134" t="s">
        <v>1111</v>
      </c>
      <c r="F302" s="35">
        <v>32</v>
      </c>
      <c r="G302" s="37" t="s">
        <v>101</v>
      </c>
      <c r="H302" s="35">
        <v>32</v>
      </c>
      <c r="I302" s="114" t="s">
        <v>1314</v>
      </c>
      <c r="J302" s="15" t="s">
        <v>27</v>
      </c>
      <c r="K302" s="39">
        <v>2021.1</v>
      </c>
      <c r="L302" s="39">
        <v>2021.12</v>
      </c>
      <c r="M302" s="84" t="s">
        <v>566</v>
      </c>
      <c r="N302" s="84" t="s">
        <v>1315</v>
      </c>
      <c r="O302" s="3"/>
    </row>
    <row r="303" s="1" customFormat="1" ht="32.1" customHeight="1" spans="1:15">
      <c r="A303" s="112">
        <v>42</v>
      </c>
      <c r="B303" s="84" t="s">
        <v>1316</v>
      </c>
      <c r="C303" s="84" t="s">
        <v>1317</v>
      </c>
      <c r="D303" s="84" t="s">
        <v>1318</v>
      </c>
      <c r="E303" s="134" t="s">
        <v>1111</v>
      </c>
      <c r="F303" s="35">
        <v>5</v>
      </c>
      <c r="G303" s="37" t="s">
        <v>101</v>
      </c>
      <c r="H303" s="35">
        <v>5</v>
      </c>
      <c r="I303" s="114" t="s">
        <v>1319</v>
      </c>
      <c r="J303" s="15" t="s">
        <v>27</v>
      </c>
      <c r="K303" s="39">
        <v>2021.1</v>
      </c>
      <c r="L303" s="39">
        <v>2021.12</v>
      </c>
      <c r="M303" s="84" t="s">
        <v>566</v>
      </c>
      <c r="N303" s="84" t="s">
        <v>1315</v>
      </c>
      <c r="O303" s="3"/>
    </row>
    <row r="304" s="1" customFormat="1" ht="29.1" customHeight="1" spans="1:15">
      <c r="A304" s="112">
        <v>43</v>
      </c>
      <c r="B304" s="84" t="s">
        <v>1320</v>
      </c>
      <c r="C304" s="84" t="s">
        <v>1321</v>
      </c>
      <c r="D304" s="84" t="s">
        <v>1322</v>
      </c>
      <c r="E304" s="134" t="s">
        <v>1111</v>
      </c>
      <c r="F304" s="35">
        <v>12</v>
      </c>
      <c r="G304" s="37" t="s">
        <v>101</v>
      </c>
      <c r="H304" s="35">
        <v>12</v>
      </c>
      <c r="I304" s="114" t="s">
        <v>1323</v>
      </c>
      <c r="J304" s="15" t="s">
        <v>27</v>
      </c>
      <c r="K304" s="39">
        <v>2021.1</v>
      </c>
      <c r="L304" s="39">
        <v>2021.12</v>
      </c>
      <c r="M304" s="84" t="s">
        <v>566</v>
      </c>
      <c r="N304" s="84" t="s">
        <v>1324</v>
      </c>
      <c r="O304" s="3"/>
    </row>
    <row r="305" s="1" customFormat="1" ht="38.1" customHeight="1" spans="1:15">
      <c r="A305" s="112">
        <v>44</v>
      </c>
      <c r="B305" s="84" t="s">
        <v>1325</v>
      </c>
      <c r="C305" s="84" t="s">
        <v>1326</v>
      </c>
      <c r="D305" s="84" t="s">
        <v>1327</v>
      </c>
      <c r="E305" s="134" t="s">
        <v>1111</v>
      </c>
      <c r="F305" s="35">
        <v>30</v>
      </c>
      <c r="G305" s="37" t="s">
        <v>101</v>
      </c>
      <c r="H305" s="35">
        <v>30</v>
      </c>
      <c r="I305" s="114" t="s">
        <v>1328</v>
      </c>
      <c r="J305" s="15" t="s">
        <v>27</v>
      </c>
      <c r="K305" s="39">
        <v>2021.1</v>
      </c>
      <c r="L305" s="39">
        <v>2021.12</v>
      </c>
      <c r="M305" s="84" t="s">
        <v>566</v>
      </c>
      <c r="N305" s="84" t="s">
        <v>1329</v>
      </c>
      <c r="O305" s="3"/>
    </row>
    <row r="306" s="1" customFormat="1" ht="33" customHeight="1" spans="1:15">
      <c r="A306" s="112">
        <v>45</v>
      </c>
      <c r="B306" s="84" t="s">
        <v>1330</v>
      </c>
      <c r="C306" s="84" t="s">
        <v>151</v>
      </c>
      <c r="D306" s="84" t="s">
        <v>1331</v>
      </c>
      <c r="E306" s="37" t="s">
        <v>1332</v>
      </c>
      <c r="F306" s="35">
        <v>30</v>
      </c>
      <c r="G306" s="135" t="s">
        <v>101</v>
      </c>
      <c r="H306" s="35">
        <v>30</v>
      </c>
      <c r="I306" s="112" t="s">
        <v>1333</v>
      </c>
      <c r="J306" s="15" t="s">
        <v>27</v>
      </c>
      <c r="K306" s="39">
        <v>2021.1</v>
      </c>
      <c r="L306" s="39">
        <v>2021.12</v>
      </c>
      <c r="M306" s="40" t="s">
        <v>564</v>
      </c>
      <c r="N306" s="84" t="s">
        <v>1334</v>
      </c>
      <c r="O306" s="3"/>
    </row>
    <row r="307" s="1" customFormat="1" ht="85.5" customHeight="1" spans="1:15">
      <c r="A307" s="112">
        <v>46</v>
      </c>
      <c r="B307" s="138" t="s">
        <v>1335</v>
      </c>
      <c r="C307" s="139" t="s">
        <v>1336</v>
      </c>
      <c r="D307" s="139" t="s">
        <v>1337</v>
      </c>
      <c r="E307" s="139" t="s">
        <v>1338</v>
      </c>
      <c r="F307" s="140">
        <v>22</v>
      </c>
      <c r="G307" s="39" t="s">
        <v>25</v>
      </c>
      <c r="H307" s="140">
        <v>22</v>
      </c>
      <c r="I307" s="139" t="s">
        <v>1339</v>
      </c>
      <c r="J307" s="15" t="s">
        <v>27</v>
      </c>
      <c r="K307" s="39">
        <v>2021.1</v>
      </c>
      <c r="L307" s="39">
        <v>2021.12</v>
      </c>
      <c r="M307" s="139" t="s">
        <v>1340</v>
      </c>
      <c r="N307" s="139" t="s">
        <v>1341</v>
      </c>
      <c r="O307" s="3"/>
    </row>
    <row r="308" s="1" customFormat="1" ht="32.1" customHeight="1" spans="1:15">
      <c r="A308" s="112">
        <v>47</v>
      </c>
      <c r="B308" s="112" t="s">
        <v>1342</v>
      </c>
      <c r="C308" s="112" t="s">
        <v>1343</v>
      </c>
      <c r="D308" s="94" t="s">
        <v>1344</v>
      </c>
      <c r="E308" s="31" t="s">
        <v>1345</v>
      </c>
      <c r="F308" s="129">
        <v>48</v>
      </c>
      <c r="G308" s="31" t="s">
        <v>101</v>
      </c>
      <c r="H308" s="129">
        <v>48</v>
      </c>
      <c r="I308" s="94" t="s">
        <v>1346</v>
      </c>
      <c r="J308" s="15" t="s">
        <v>27</v>
      </c>
      <c r="K308" s="39">
        <v>2021.1</v>
      </c>
      <c r="L308" s="39">
        <v>2021.12</v>
      </c>
      <c r="M308" s="94" t="s">
        <v>1340</v>
      </c>
      <c r="N308" s="94" t="s">
        <v>1347</v>
      </c>
      <c r="O308" s="3"/>
    </row>
    <row r="309" s="1" customFormat="1" ht="38.1" customHeight="1" spans="1:15">
      <c r="A309" s="112">
        <v>48</v>
      </c>
      <c r="B309" s="141" t="s">
        <v>1348</v>
      </c>
      <c r="C309" s="141" t="s">
        <v>1349</v>
      </c>
      <c r="D309" s="141" t="s">
        <v>1350</v>
      </c>
      <c r="E309" s="142" t="s">
        <v>1111</v>
      </c>
      <c r="F309" s="115">
        <v>17</v>
      </c>
      <c r="G309" s="31" t="s">
        <v>101</v>
      </c>
      <c r="H309" s="115">
        <v>17</v>
      </c>
      <c r="I309" s="141" t="s">
        <v>1351</v>
      </c>
      <c r="J309" s="15" t="s">
        <v>27</v>
      </c>
      <c r="K309" s="39">
        <v>2021.1</v>
      </c>
      <c r="L309" s="39">
        <v>2021.12</v>
      </c>
      <c r="M309" s="156" t="s">
        <v>1340</v>
      </c>
      <c r="N309" s="156" t="s">
        <v>1352</v>
      </c>
      <c r="O309" s="3"/>
    </row>
    <row r="310" s="1" customFormat="1" ht="39" customHeight="1" spans="1:15">
      <c r="A310" s="112">
        <v>49</v>
      </c>
      <c r="B310" s="112" t="s">
        <v>1353</v>
      </c>
      <c r="C310" s="112" t="s">
        <v>1354</v>
      </c>
      <c r="D310" s="112" t="s">
        <v>1355</v>
      </c>
      <c r="E310" s="39" t="s">
        <v>1356</v>
      </c>
      <c r="F310" s="128">
        <v>20</v>
      </c>
      <c r="G310" s="135" t="s">
        <v>101</v>
      </c>
      <c r="H310" s="128">
        <v>20</v>
      </c>
      <c r="I310" s="112" t="s">
        <v>1357</v>
      </c>
      <c r="J310" s="15" t="s">
        <v>27</v>
      </c>
      <c r="K310" s="39">
        <v>2021.1</v>
      </c>
      <c r="L310" s="39">
        <v>2021.12</v>
      </c>
      <c r="M310" s="132" t="s">
        <v>584</v>
      </c>
      <c r="N310" s="132" t="s">
        <v>584</v>
      </c>
      <c r="O310" s="3"/>
    </row>
    <row r="311" s="1" customFormat="1" ht="36.95" customHeight="1" spans="1:15">
      <c r="A311" s="112">
        <v>50</v>
      </c>
      <c r="B311" s="143" t="s">
        <v>1358</v>
      </c>
      <c r="C311" s="127" t="s">
        <v>1359</v>
      </c>
      <c r="D311" s="127" t="s">
        <v>1360</v>
      </c>
      <c r="E311" s="127" t="s">
        <v>1361</v>
      </c>
      <c r="F311" s="144">
        <v>39</v>
      </c>
      <c r="G311" s="127" t="s">
        <v>101</v>
      </c>
      <c r="H311" s="144">
        <v>39</v>
      </c>
      <c r="I311" s="139" t="s">
        <v>1362</v>
      </c>
      <c r="J311" s="127" t="s">
        <v>27</v>
      </c>
      <c r="K311" s="157" t="s">
        <v>1363</v>
      </c>
      <c r="L311" s="157" t="s">
        <v>1146</v>
      </c>
      <c r="M311" s="127" t="s">
        <v>515</v>
      </c>
      <c r="N311" s="127" t="s">
        <v>1364</v>
      </c>
      <c r="O311" s="3"/>
    </row>
    <row r="312" s="1" customFormat="1" ht="33.75" spans="1:15">
      <c r="A312" s="112">
        <v>51</v>
      </c>
      <c r="B312" s="143" t="s">
        <v>1358</v>
      </c>
      <c r="C312" s="127" t="s">
        <v>1365</v>
      </c>
      <c r="D312" s="127" t="s">
        <v>1366</v>
      </c>
      <c r="E312" s="127" t="s">
        <v>1361</v>
      </c>
      <c r="F312" s="144">
        <v>15</v>
      </c>
      <c r="G312" s="127" t="s">
        <v>101</v>
      </c>
      <c r="H312" s="144">
        <v>15</v>
      </c>
      <c r="I312" s="139" t="s">
        <v>1367</v>
      </c>
      <c r="J312" s="127" t="s">
        <v>27</v>
      </c>
      <c r="K312" s="157" t="s">
        <v>1363</v>
      </c>
      <c r="L312" s="157" t="s">
        <v>1146</v>
      </c>
      <c r="M312" s="127" t="s">
        <v>515</v>
      </c>
      <c r="N312" s="127" t="s">
        <v>1364</v>
      </c>
      <c r="O312" s="3"/>
    </row>
    <row r="313" s="1" customFormat="1" ht="41.25" customHeight="1" spans="1:15">
      <c r="A313" s="112">
        <v>52</v>
      </c>
      <c r="B313" s="112" t="s">
        <v>1368</v>
      </c>
      <c r="C313" s="112" t="s">
        <v>1369</v>
      </c>
      <c r="D313" s="112" t="s">
        <v>1370</v>
      </c>
      <c r="E313" s="39" t="s">
        <v>1371</v>
      </c>
      <c r="F313" s="128">
        <v>17</v>
      </c>
      <c r="G313" s="39" t="s">
        <v>25</v>
      </c>
      <c r="H313" s="128">
        <v>17</v>
      </c>
      <c r="I313" s="112" t="s">
        <v>1372</v>
      </c>
      <c r="J313" s="15" t="s">
        <v>27</v>
      </c>
      <c r="K313" s="39">
        <v>2021.1</v>
      </c>
      <c r="L313" s="39">
        <v>2021.12</v>
      </c>
      <c r="M313" s="149" t="s">
        <v>1373</v>
      </c>
      <c r="N313" s="118" t="s">
        <v>1374</v>
      </c>
      <c r="O313" s="3"/>
    </row>
    <row r="314" s="1" customFormat="1" ht="48" customHeight="1" spans="1:15">
      <c r="A314" s="112">
        <v>53</v>
      </c>
      <c r="B314" s="112" t="s">
        <v>1375</v>
      </c>
      <c r="C314" s="112" t="s">
        <v>1376</v>
      </c>
      <c r="D314" s="112" t="s">
        <v>1377</v>
      </c>
      <c r="E314" s="39" t="s">
        <v>1378</v>
      </c>
      <c r="F314" s="128">
        <v>10</v>
      </c>
      <c r="G314" s="39" t="s">
        <v>25</v>
      </c>
      <c r="H314" s="128">
        <v>10</v>
      </c>
      <c r="I314" s="112" t="s">
        <v>1379</v>
      </c>
      <c r="J314" s="15" t="s">
        <v>27</v>
      </c>
      <c r="K314" s="39">
        <v>2021.1</v>
      </c>
      <c r="L314" s="39">
        <v>2021.12</v>
      </c>
      <c r="M314" s="149" t="s">
        <v>1373</v>
      </c>
      <c r="N314" s="118" t="s">
        <v>1380</v>
      </c>
      <c r="O314" s="3"/>
    </row>
    <row r="315" s="1" customFormat="1" ht="60" customHeight="1" spans="1:15">
      <c r="A315" s="112">
        <v>54</v>
      </c>
      <c r="B315" s="112" t="s">
        <v>1381</v>
      </c>
      <c r="C315" s="112" t="s">
        <v>1382</v>
      </c>
      <c r="D315" s="112" t="s">
        <v>1383</v>
      </c>
      <c r="E315" s="39" t="s">
        <v>1384</v>
      </c>
      <c r="F315" s="128">
        <v>10</v>
      </c>
      <c r="G315" s="39" t="s">
        <v>25</v>
      </c>
      <c r="H315" s="128">
        <v>10</v>
      </c>
      <c r="I315" s="112" t="s">
        <v>1385</v>
      </c>
      <c r="J315" s="15" t="s">
        <v>27</v>
      </c>
      <c r="K315" s="39">
        <v>2021.1</v>
      </c>
      <c r="L315" s="39">
        <v>2021.12</v>
      </c>
      <c r="M315" s="149" t="s">
        <v>1373</v>
      </c>
      <c r="N315" s="118" t="s">
        <v>1386</v>
      </c>
      <c r="O315" s="3"/>
    </row>
    <row r="316" s="1" customFormat="1" ht="47.25" customHeight="1" spans="1:15">
      <c r="A316" s="112">
        <v>55</v>
      </c>
      <c r="B316" s="112" t="s">
        <v>1387</v>
      </c>
      <c r="C316" s="112" t="s">
        <v>1388</v>
      </c>
      <c r="D316" s="112" t="s">
        <v>1389</v>
      </c>
      <c r="E316" s="39" t="s">
        <v>1390</v>
      </c>
      <c r="F316" s="128">
        <v>12</v>
      </c>
      <c r="G316" s="39" t="s">
        <v>25</v>
      </c>
      <c r="H316" s="128">
        <v>12</v>
      </c>
      <c r="I316" s="112" t="s">
        <v>1391</v>
      </c>
      <c r="J316" s="15" t="s">
        <v>27</v>
      </c>
      <c r="K316" s="39">
        <v>2021.1</v>
      </c>
      <c r="L316" s="39">
        <v>2021.12</v>
      </c>
      <c r="M316" s="149" t="s">
        <v>1373</v>
      </c>
      <c r="N316" s="112" t="s">
        <v>1392</v>
      </c>
      <c r="O316" s="3"/>
    </row>
    <row r="317" s="1" customFormat="1" ht="47.1" customHeight="1" spans="1:15">
      <c r="A317" s="112">
        <v>56</v>
      </c>
      <c r="B317" s="112" t="s">
        <v>1393</v>
      </c>
      <c r="C317" s="112" t="s">
        <v>1394</v>
      </c>
      <c r="D317" s="112" t="s">
        <v>1395</v>
      </c>
      <c r="E317" s="39" t="s">
        <v>1396</v>
      </c>
      <c r="F317" s="128">
        <v>15</v>
      </c>
      <c r="G317" s="39" t="s">
        <v>25</v>
      </c>
      <c r="H317" s="128">
        <v>15</v>
      </c>
      <c r="I317" s="112" t="s">
        <v>1397</v>
      </c>
      <c r="J317" s="15" t="s">
        <v>27</v>
      </c>
      <c r="K317" s="39">
        <v>2021.1</v>
      </c>
      <c r="L317" s="39">
        <v>2021.12</v>
      </c>
      <c r="M317" s="149" t="s">
        <v>1373</v>
      </c>
      <c r="N317" s="112" t="s">
        <v>1398</v>
      </c>
      <c r="O317" s="3"/>
    </row>
    <row r="318" s="1" customFormat="1" ht="31.5" customHeight="1" spans="1:15">
      <c r="A318" s="112">
        <v>57</v>
      </c>
      <c r="B318" s="84" t="s">
        <v>1399</v>
      </c>
      <c r="C318" s="84" t="s">
        <v>1400</v>
      </c>
      <c r="D318" s="84" t="s">
        <v>1401</v>
      </c>
      <c r="E318" s="37" t="s">
        <v>1111</v>
      </c>
      <c r="F318" s="35">
        <v>20</v>
      </c>
      <c r="G318" s="37" t="s">
        <v>101</v>
      </c>
      <c r="H318" s="35">
        <v>20</v>
      </c>
      <c r="I318" s="84" t="s">
        <v>1402</v>
      </c>
      <c r="J318" s="15" t="s">
        <v>27</v>
      </c>
      <c r="K318" s="39">
        <v>2021.1</v>
      </c>
      <c r="L318" s="39">
        <v>2021.12</v>
      </c>
      <c r="M318" s="84" t="s">
        <v>590</v>
      </c>
      <c r="N318" s="84" t="s">
        <v>1403</v>
      </c>
      <c r="O318" s="3"/>
    </row>
    <row r="319" s="1" customFormat="1" ht="39.95" customHeight="1" spans="1:15">
      <c r="A319" s="112">
        <v>58</v>
      </c>
      <c r="B319" s="84" t="s">
        <v>1404</v>
      </c>
      <c r="C319" s="84" t="s">
        <v>1405</v>
      </c>
      <c r="D319" s="84" t="s">
        <v>1406</v>
      </c>
      <c r="E319" s="37" t="s">
        <v>1407</v>
      </c>
      <c r="F319" s="35">
        <v>18</v>
      </c>
      <c r="G319" s="135" t="s">
        <v>101</v>
      </c>
      <c r="H319" s="35">
        <v>18</v>
      </c>
      <c r="I319" s="84" t="s">
        <v>1211</v>
      </c>
      <c r="J319" s="15" t="s">
        <v>27</v>
      </c>
      <c r="K319" s="39">
        <v>2021.1</v>
      </c>
      <c r="L319" s="39">
        <v>2021.12</v>
      </c>
      <c r="M319" s="132" t="s">
        <v>588</v>
      </c>
      <c r="N319" s="84" t="s">
        <v>1406</v>
      </c>
      <c r="O319" s="3"/>
    </row>
    <row r="320" s="1" customFormat="1" ht="38.1" customHeight="1" spans="1:15">
      <c r="A320" s="112">
        <v>59</v>
      </c>
      <c r="B320" s="84" t="s">
        <v>1375</v>
      </c>
      <c r="C320" s="84" t="s">
        <v>1408</v>
      </c>
      <c r="D320" s="84" t="s">
        <v>1409</v>
      </c>
      <c r="E320" s="37" t="s">
        <v>1410</v>
      </c>
      <c r="F320" s="35">
        <v>22</v>
      </c>
      <c r="G320" s="135" t="s">
        <v>101</v>
      </c>
      <c r="H320" s="35">
        <v>22</v>
      </c>
      <c r="I320" s="84" t="s">
        <v>1411</v>
      </c>
      <c r="J320" s="15" t="s">
        <v>27</v>
      </c>
      <c r="K320" s="39">
        <v>2021.1</v>
      </c>
      <c r="L320" s="39">
        <v>2021.12</v>
      </c>
      <c r="M320" s="132" t="s">
        <v>588</v>
      </c>
      <c r="N320" s="84" t="s">
        <v>1412</v>
      </c>
      <c r="O320" s="3"/>
    </row>
    <row r="321" s="1" customFormat="1" ht="35.1" customHeight="1" spans="1:15">
      <c r="A321" s="112">
        <v>60</v>
      </c>
      <c r="B321" s="84" t="s">
        <v>1413</v>
      </c>
      <c r="C321" s="84" t="s">
        <v>1414</v>
      </c>
      <c r="D321" s="84" t="s">
        <v>1415</v>
      </c>
      <c r="E321" s="37" t="s">
        <v>1416</v>
      </c>
      <c r="F321" s="35">
        <v>20</v>
      </c>
      <c r="G321" s="135" t="s">
        <v>101</v>
      </c>
      <c r="H321" s="35">
        <v>20</v>
      </c>
      <c r="I321" s="112" t="s">
        <v>1417</v>
      </c>
      <c r="J321" s="15" t="s">
        <v>27</v>
      </c>
      <c r="K321" s="39">
        <v>2021.1</v>
      </c>
      <c r="L321" s="39">
        <v>2021.12</v>
      </c>
      <c r="M321" s="40" t="s">
        <v>588</v>
      </c>
      <c r="N321" s="84" t="s">
        <v>1415</v>
      </c>
      <c r="O321" s="3"/>
    </row>
    <row r="322" s="1" customFormat="1" ht="45" spans="1:15">
      <c r="A322" s="112">
        <v>61</v>
      </c>
      <c r="B322" s="158" t="s">
        <v>1418</v>
      </c>
      <c r="C322" s="112" t="s">
        <v>1419</v>
      </c>
      <c r="D322" s="159" t="s">
        <v>1420</v>
      </c>
      <c r="E322" s="160" t="s">
        <v>1210</v>
      </c>
      <c r="F322" s="161">
        <v>33</v>
      </c>
      <c r="G322" s="39" t="s">
        <v>25</v>
      </c>
      <c r="H322" s="161">
        <v>33</v>
      </c>
      <c r="I322" s="159" t="s">
        <v>1421</v>
      </c>
      <c r="J322" s="15" t="s">
        <v>27</v>
      </c>
      <c r="K322" s="39">
        <v>2021.1</v>
      </c>
      <c r="L322" s="39">
        <v>2021.12</v>
      </c>
      <c r="M322" s="159" t="s">
        <v>1422</v>
      </c>
      <c r="N322" s="159" t="s">
        <v>1423</v>
      </c>
      <c r="O322" s="3"/>
    </row>
    <row r="323" s="1" customFormat="1" ht="45" spans="1:15">
      <c r="A323" s="112">
        <v>62</v>
      </c>
      <c r="B323" s="158" t="s">
        <v>1424</v>
      </c>
      <c r="C323" s="112" t="s">
        <v>1425</v>
      </c>
      <c r="D323" s="93" t="s">
        <v>1426</v>
      </c>
      <c r="E323" s="39" t="s">
        <v>1427</v>
      </c>
      <c r="F323" s="119">
        <v>8</v>
      </c>
      <c r="G323" s="39" t="s">
        <v>25</v>
      </c>
      <c r="H323" s="119">
        <v>8</v>
      </c>
      <c r="I323" s="112" t="s">
        <v>1428</v>
      </c>
      <c r="J323" s="15" t="s">
        <v>27</v>
      </c>
      <c r="K323" s="39">
        <v>2021.1</v>
      </c>
      <c r="L323" s="39">
        <v>2021.12</v>
      </c>
      <c r="M323" s="159" t="s">
        <v>1422</v>
      </c>
      <c r="N323" s="159" t="s">
        <v>1429</v>
      </c>
      <c r="O323" s="3"/>
    </row>
    <row r="324" s="1" customFormat="1" ht="112.5" spans="1:15">
      <c r="A324" s="112">
        <v>63</v>
      </c>
      <c r="B324" s="158" t="s">
        <v>1430</v>
      </c>
      <c r="C324" s="112" t="s">
        <v>1431</v>
      </c>
      <c r="D324" s="159" t="s">
        <v>1432</v>
      </c>
      <c r="E324" s="39" t="s">
        <v>1433</v>
      </c>
      <c r="F324" s="119">
        <v>15</v>
      </c>
      <c r="G324" s="39" t="s">
        <v>25</v>
      </c>
      <c r="H324" s="119">
        <v>15</v>
      </c>
      <c r="I324" s="159" t="s">
        <v>1434</v>
      </c>
      <c r="J324" s="15" t="s">
        <v>27</v>
      </c>
      <c r="K324" s="39">
        <v>2021.1</v>
      </c>
      <c r="L324" s="39">
        <v>2021.12</v>
      </c>
      <c r="M324" s="159" t="s">
        <v>1422</v>
      </c>
      <c r="N324" s="159" t="s">
        <v>1435</v>
      </c>
      <c r="O324" s="3"/>
    </row>
    <row r="325" s="1" customFormat="1" ht="67.5" spans="1:15">
      <c r="A325" s="112">
        <v>64</v>
      </c>
      <c r="B325" s="158" t="s">
        <v>1436</v>
      </c>
      <c r="C325" s="112" t="s">
        <v>1437</v>
      </c>
      <c r="D325" s="159" t="s">
        <v>1438</v>
      </c>
      <c r="E325" s="160" t="s">
        <v>1439</v>
      </c>
      <c r="F325" s="161">
        <v>11</v>
      </c>
      <c r="G325" s="39" t="s">
        <v>25</v>
      </c>
      <c r="H325" s="161">
        <v>11</v>
      </c>
      <c r="I325" s="159" t="s">
        <v>1440</v>
      </c>
      <c r="J325" s="15" t="s">
        <v>27</v>
      </c>
      <c r="K325" s="39">
        <v>2021.1</v>
      </c>
      <c r="L325" s="39">
        <v>2021.12</v>
      </c>
      <c r="M325" s="159" t="s">
        <v>1422</v>
      </c>
      <c r="N325" s="159" t="s">
        <v>1441</v>
      </c>
      <c r="O325" s="3"/>
    </row>
    <row r="326" s="1" customFormat="1" ht="30.95" customHeight="1" spans="1:15">
      <c r="A326" s="112">
        <v>65</v>
      </c>
      <c r="B326" s="84" t="s">
        <v>1442</v>
      </c>
      <c r="C326" s="84" t="s">
        <v>1443</v>
      </c>
      <c r="D326" s="84" t="s">
        <v>1444</v>
      </c>
      <c r="E326" s="134" t="s">
        <v>1111</v>
      </c>
      <c r="F326" s="35">
        <v>8</v>
      </c>
      <c r="G326" s="37" t="s">
        <v>101</v>
      </c>
      <c r="H326" s="35">
        <v>8</v>
      </c>
      <c r="I326" s="114" t="s">
        <v>1445</v>
      </c>
      <c r="J326" s="15" t="s">
        <v>27</v>
      </c>
      <c r="K326" s="39">
        <v>2021.1</v>
      </c>
      <c r="L326" s="39">
        <v>2021.12</v>
      </c>
      <c r="M326" s="84" t="s">
        <v>571</v>
      </c>
      <c r="N326" s="84" t="s">
        <v>1446</v>
      </c>
      <c r="O326" s="3"/>
    </row>
    <row r="327" s="1" customFormat="1" ht="33" customHeight="1" spans="1:15">
      <c r="A327" s="112">
        <v>66</v>
      </c>
      <c r="B327" s="84" t="s">
        <v>1447</v>
      </c>
      <c r="C327" s="84" t="s">
        <v>1448</v>
      </c>
      <c r="D327" s="84" t="s">
        <v>1449</v>
      </c>
      <c r="E327" s="37" t="s">
        <v>1111</v>
      </c>
      <c r="F327" s="35">
        <v>27</v>
      </c>
      <c r="G327" s="135" t="s">
        <v>101</v>
      </c>
      <c r="H327" s="35">
        <v>27</v>
      </c>
      <c r="I327" s="132" t="s">
        <v>1450</v>
      </c>
      <c r="J327" s="15" t="s">
        <v>27</v>
      </c>
      <c r="K327" s="39">
        <v>2021.1</v>
      </c>
      <c r="L327" s="39">
        <v>2021.12</v>
      </c>
      <c r="M327" s="40" t="s">
        <v>569</v>
      </c>
      <c r="N327" s="84" t="s">
        <v>1449</v>
      </c>
      <c r="O327" s="3"/>
    </row>
    <row r="328" s="1" customFormat="1" ht="45" spans="1:15">
      <c r="A328" s="112">
        <v>67</v>
      </c>
      <c r="B328" s="112" t="s">
        <v>1451</v>
      </c>
      <c r="C328" s="112" t="s">
        <v>1452</v>
      </c>
      <c r="D328" s="112" t="s">
        <v>1453</v>
      </c>
      <c r="E328" s="39" t="s">
        <v>1454</v>
      </c>
      <c r="F328" s="119">
        <v>16</v>
      </c>
      <c r="G328" s="162" t="s">
        <v>25</v>
      </c>
      <c r="H328" s="119">
        <v>16</v>
      </c>
      <c r="I328" s="159" t="s">
        <v>1455</v>
      </c>
      <c r="J328" s="15" t="s">
        <v>27</v>
      </c>
      <c r="K328" s="39">
        <v>2021.1</v>
      </c>
      <c r="L328" s="39">
        <v>2021.12</v>
      </c>
      <c r="M328" s="112" t="s">
        <v>1456</v>
      </c>
      <c r="N328" s="118" t="s">
        <v>1457</v>
      </c>
      <c r="O328" s="3"/>
    </row>
    <row r="329" s="1" customFormat="1" ht="33.95" customHeight="1" spans="1:15">
      <c r="A329" s="112">
        <v>68</v>
      </c>
      <c r="B329" s="84" t="s">
        <v>1458</v>
      </c>
      <c r="C329" s="84" t="s">
        <v>1459</v>
      </c>
      <c r="D329" s="84" t="s">
        <v>1460</v>
      </c>
      <c r="E329" s="134" t="s">
        <v>1111</v>
      </c>
      <c r="F329" s="35">
        <v>15</v>
      </c>
      <c r="G329" s="37" t="s">
        <v>101</v>
      </c>
      <c r="H329" s="35">
        <v>15</v>
      </c>
      <c r="I329" s="114" t="s">
        <v>1461</v>
      </c>
      <c r="J329" s="15" t="s">
        <v>27</v>
      </c>
      <c r="K329" s="39">
        <v>2021.1</v>
      </c>
      <c r="L329" s="39">
        <v>2021.12</v>
      </c>
      <c r="M329" s="84" t="s">
        <v>576</v>
      </c>
      <c r="N329" s="84" t="s">
        <v>1462</v>
      </c>
      <c r="O329" s="3"/>
    </row>
    <row r="330" s="1" customFormat="1" ht="36.95" customHeight="1" spans="1:15">
      <c r="A330" s="112">
        <v>69</v>
      </c>
      <c r="B330" s="84" t="s">
        <v>1463</v>
      </c>
      <c r="C330" s="84" t="s">
        <v>1464</v>
      </c>
      <c r="D330" s="84" t="s">
        <v>1465</v>
      </c>
      <c r="E330" s="134" t="s">
        <v>1111</v>
      </c>
      <c r="F330" s="35">
        <v>18</v>
      </c>
      <c r="G330" s="37" t="s">
        <v>101</v>
      </c>
      <c r="H330" s="35">
        <v>18</v>
      </c>
      <c r="I330" s="114" t="s">
        <v>1466</v>
      </c>
      <c r="J330" s="15" t="s">
        <v>27</v>
      </c>
      <c r="K330" s="39">
        <v>2021.1</v>
      </c>
      <c r="L330" s="39">
        <v>2021.12</v>
      </c>
      <c r="M330" s="84" t="s">
        <v>576</v>
      </c>
      <c r="N330" s="84" t="s">
        <v>1467</v>
      </c>
      <c r="O330" s="3"/>
    </row>
    <row r="331" s="1" customFormat="1" ht="33.75" spans="1:15">
      <c r="A331" s="112">
        <v>70</v>
      </c>
      <c r="B331" s="132" t="s">
        <v>1468</v>
      </c>
      <c r="C331" s="132" t="s">
        <v>1469</v>
      </c>
      <c r="D331" s="132" t="s">
        <v>1470</v>
      </c>
      <c r="E331" s="133" t="s">
        <v>100</v>
      </c>
      <c r="F331" s="35">
        <v>9</v>
      </c>
      <c r="G331" s="163" t="s">
        <v>1123</v>
      </c>
      <c r="H331" s="35">
        <v>9</v>
      </c>
      <c r="I331" s="132" t="s">
        <v>1471</v>
      </c>
      <c r="J331" s="15" t="s">
        <v>27</v>
      </c>
      <c r="K331" s="39">
        <v>2021.1</v>
      </c>
      <c r="L331" s="39">
        <v>2021.12</v>
      </c>
      <c r="M331" s="132" t="s">
        <v>576</v>
      </c>
      <c r="N331" s="132" t="s">
        <v>1472</v>
      </c>
      <c r="O331" s="3"/>
    </row>
    <row r="332" s="1" customFormat="1" ht="29.1" customHeight="1" spans="1:15">
      <c r="A332" s="112">
        <v>71</v>
      </c>
      <c r="B332" s="112" t="s">
        <v>1473</v>
      </c>
      <c r="C332" s="112" t="s">
        <v>1474</v>
      </c>
      <c r="D332" s="112" t="s">
        <v>1475</v>
      </c>
      <c r="E332" s="39" t="s">
        <v>1476</v>
      </c>
      <c r="F332" s="113">
        <v>39</v>
      </c>
      <c r="G332" s="130" t="s">
        <v>25</v>
      </c>
      <c r="H332" s="113">
        <v>39</v>
      </c>
      <c r="I332" s="159" t="s">
        <v>1477</v>
      </c>
      <c r="J332" s="15" t="s">
        <v>27</v>
      </c>
      <c r="K332" s="39">
        <v>2021.1</v>
      </c>
      <c r="L332" s="39">
        <v>2021.12</v>
      </c>
      <c r="M332" s="149" t="s">
        <v>1478</v>
      </c>
      <c r="N332" s="112" t="s">
        <v>1479</v>
      </c>
      <c r="O332" s="3"/>
    </row>
    <row r="333" s="1" customFormat="1" ht="33.75" spans="1:15">
      <c r="A333" s="112">
        <v>72</v>
      </c>
      <c r="B333" s="112" t="s">
        <v>1480</v>
      </c>
      <c r="C333" s="112" t="s">
        <v>1481</v>
      </c>
      <c r="D333" s="112" t="s">
        <v>1482</v>
      </c>
      <c r="E333" s="39" t="s">
        <v>1111</v>
      </c>
      <c r="F333" s="113">
        <v>15</v>
      </c>
      <c r="G333" s="130" t="s">
        <v>25</v>
      </c>
      <c r="H333" s="113">
        <v>15</v>
      </c>
      <c r="I333" s="112" t="s">
        <v>1483</v>
      </c>
      <c r="J333" s="15" t="s">
        <v>27</v>
      </c>
      <c r="K333" s="39">
        <v>2021.1</v>
      </c>
      <c r="L333" s="39">
        <v>2021.12</v>
      </c>
      <c r="M333" s="149" t="s">
        <v>1478</v>
      </c>
      <c r="N333" s="118" t="s">
        <v>1484</v>
      </c>
      <c r="O333" s="3"/>
    </row>
    <row r="334" s="1" customFormat="1" ht="33.75" spans="1:15">
      <c r="A334" s="112">
        <v>73</v>
      </c>
      <c r="B334" s="112" t="s">
        <v>1485</v>
      </c>
      <c r="C334" s="112" t="s">
        <v>1486</v>
      </c>
      <c r="D334" s="112" t="s">
        <v>1487</v>
      </c>
      <c r="E334" s="39" t="s">
        <v>1488</v>
      </c>
      <c r="F334" s="113">
        <v>15</v>
      </c>
      <c r="G334" s="130" t="s">
        <v>25</v>
      </c>
      <c r="H334" s="113">
        <v>15</v>
      </c>
      <c r="I334" s="118" t="s">
        <v>1489</v>
      </c>
      <c r="J334" s="15" t="s">
        <v>27</v>
      </c>
      <c r="K334" s="39">
        <v>2021.1</v>
      </c>
      <c r="L334" s="39">
        <v>2021.12</v>
      </c>
      <c r="M334" s="149" t="s">
        <v>1478</v>
      </c>
      <c r="N334" s="112" t="s">
        <v>1490</v>
      </c>
      <c r="O334" s="3"/>
    </row>
    <row r="335" s="1" customFormat="1" ht="33.75" spans="1:15">
      <c r="A335" s="112">
        <v>74</v>
      </c>
      <c r="B335" s="112" t="s">
        <v>1491</v>
      </c>
      <c r="C335" s="112" t="s">
        <v>1492</v>
      </c>
      <c r="D335" s="112" t="s">
        <v>1493</v>
      </c>
      <c r="E335" s="39" t="s">
        <v>1494</v>
      </c>
      <c r="F335" s="113">
        <v>35</v>
      </c>
      <c r="G335" s="130" t="s">
        <v>25</v>
      </c>
      <c r="H335" s="113">
        <v>35</v>
      </c>
      <c r="I335" s="118" t="s">
        <v>1495</v>
      </c>
      <c r="J335" s="15" t="s">
        <v>27</v>
      </c>
      <c r="K335" s="39">
        <v>2021.1</v>
      </c>
      <c r="L335" s="39">
        <v>2021.12</v>
      </c>
      <c r="M335" s="149" t="s">
        <v>1478</v>
      </c>
      <c r="N335" s="112" t="s">
        <v>1490</v>
      </c>
      <c r="O335" s="3"/>
    </row>
    <row r="336" s="1" customFormat="1" ht="39.95" customHeight="1" spans="1:15">
      <c r="A336" s="112">
        <v>75</v>
      </c>
      <c r="B336" s="112" t="s">
        <v>1496</v>
      </c>
      <c r="C336" s="112" t="s">
        <v>1497</v>
      </c>
      <c r="D336" s="112" t="s">
        <v>1498</v>
      </c>
      <c r="E336" s="39" t="s">
        <v>1499</v>
      </c>
      <c r="F336" s="113">
        <v>10</v>
      </c>
      <c r="G336" s="130" t="s">
        <v>25</v>
      </c>
      <c r="H336" s="113">
        <v>10</v>
      </c>
      <c r="I336" s="112" t="s">
        <v>1500</v>
      </c>
      <c r="J336" s="15" t="s">
        <v>27</v>
      </c>
      <c r="K336" s="39">
        <v>2021.1</v>
      </c>
      <c r="L336" s="39">
        <v>2021.12</v>
      </c>
      <c r="M336" s="149" t="s">
        <v>1478</v>
      </c>
      <c r="N336" s="112" t="s">
        <v>1501</v>
      </c>
      <c r="O336" s="3"/>
    </row>
    <row r="337" s="1" customFormat="1" ht="42" customHeight="1" spans="1:15">
      <c r="A337" s="112">
        <v>76</v>
      </c>
      <c r="B337" s="112" t="s">
        <v>1502</v>
      </c>
      <c r="C337" s="112" t="s">
        <v>1503</v>
      </c>
      <c r="D337" s="112" t="s">
        <v>1504</v>
      </c>
      <c r="E337" s="39" t="s">
        <v>1505</v>
      </c>
      <c r="F337" s="113">
        <v>35</v>
      </c>
      <c r="G337" s="130" t="s">
        <v>25</v>
      </c>
      <c r="H337" s="113">
        <v>35</v>
      </c>
      <c r="I337" s="118" t="s">
        <v>1506</v>
      </c>
      <c r="J337" s="15" t="s">
        <v>27</v>
      </c>
      <c r="K337" s="39">
        <v>2021.1</v>
      </c>
      <c r="L337" s="39">
        <v>2021.12</v>
      </c>
      <c r="M337" s="149" t="s">
        <v>1478</v>
      </c>
      <c r="N337" s="112" t="s">
        <v>1507</v>
      </c>
      <c r="O337" s="3"/>
    </row>
    <row r="338" s="1" customFormat="1" ht="33.95" customHeight="1" spans="1:15">
      <c r="A338" s="112">
        <v>77</v>
      </c>
      <c r="B338" s="84" t="s">
        <v>1508</v>
      </c>
      <c r="C338" s="84" t="s">
        <v>1509</v>
      </c>
      <c r="D338" s="84" t="s">
        <v>1510</v>
      </c>
      <c r="E338" s="134" t="s">
        <v>1111</v>
      </c>
      <c r="F338" s="35">
        <v>12</v>
      </c>
      <c r="G338" s="37" t="s">
        <v>101</v>
      </c>
      <c r="H338" s="35">
        <v>12</v>
      </c>
      <c r="I338" s="114" t="s">
        <v>1511</v>
      </c>
      <c r="J338" s="15" t="s">
        <v>27</v>
      </c>
      <c r="K338" s="39">
        <v>2021.1</v>
      </c>
      <c r="L338" s="39">
        <v>2021.12</v>
      </c>
      <c r="M338" s="84" t="s">
        <v>1478</v>
      </c>
      <c r="N338" s="84" t="s">
        <v>1512</v>
      </c>
      <c r="O338" s="3"/>
    </row>
    <row r="339" s="1" customFormat="1" ht="36" customHeight="1" spans="1:15">
      <c r="A339" s="112">
        <v>78</v>
      </c>
      <c r="B339" s="41" t="s">
        <v>1513</v>
      </c>
      <c r="C339" s="41" t="s">
        <v>1514</v>
      </c>
      <c r="D339" s="41" t="s">
        <v>1515</v>
      </c>
      <c r="E339" s="131" t="s">
        <v>1516</v>
      </c>
      <c r="F339" s="41">
        <v>18</v>
      </c>
      <c r="G339" s="131" t="s">
        <v>101</v>
      </c>
      <c r="H339" s="41">
        <v>18</v>
      </c>
      <c r="I339" s="41" t="s">
        <v>1339</v>
      </c>
      <c r="J339" s="15" t="s">
        <v>27</v>
      </c>
      <c r="K339" s="39">
        <v>2021.1</v>
      </c>
      <c r="L339" s="39">
        <v>2021.12</v>
      </c>
      <c r="M339" s="41" t="s">
        <v>1478</v>
      </c>
      <c r="N339" s="41" t="s">
        <v>1490</v>
      </c>
      <c r="O339" s="3"/>
    </row>
    <row r="340" s="1" customFormat="1" ht="69" customHeight="1" spans="1:15">
      <c r="A340" s="112">
        <v>79</v>
      </c>
      <c r="B340" s="164" t="s">
        <v>1517</v>
      </c>
      <c r="C340" s="165" t="s">
        <v>1518</v>
      </c>
      <c r="D340" s="93" t="s">
        <v>1519</v>
      </c>
      <c r="E340" s="162" t="s">
        <v>1520</v>
      </c>
      <c r="F340" s="166">
        <v>17</v>
      </c>
      <c r="G340" s="162" t="s">
        <v>25</v>
      </c>
      <c r="H340" s="166">
        <v>17</v>
      </c>
      <c r="I340" s="170" t="s">
        <v>1521</v>
      </c>
      <c r="J340" s="15" t="s">
        <v>27</v>
      </c>
      <c r="K340" s="39">
        <v>2021.1</v>
      </c>
      <c r="L340" s="39">
        <v>2021.12</v>
      </c>
      <c r="M340" s="170" t="s">
        <v>1060</v>
      </c>
      <c r="N340" s="170" t="s">
        <v>1522</v>
      </c>
      <c r="O340" s="3"/>
    </row>
    <row r="341" s="1" customFormat="1" ht="30.95" customHeight="1" spans="1:15">
      <c r="A341" s="112">
        <v>80</v>
      </c>
      <c r="B341" s="167" t="s">
        <v>1523</v>
      </c>
      <c r="C341" s="168" t="s">
        <v>1524</v>
      </c>
      <c r="D341" s="166" t="s">
        <v>1525</v>
      </c>
      <c r="E341" s="162" t="s">
        <v>1526</v>
      </c>
      <c r="F341" s="166">
        <v>36</v>
      </c>
      <c r="G341" s="162" t="s">
        <v>25</v>
      </c>
      <c r="H341" s="166">
        <v>36</v>
      </c>
      <c r="I341" s="170" t="s">
        <v>1527</v>
      </c>
      <c r="J341" s="15" t="s">
        <v>27</v>
      </c>
      <c r="K341" s="39">
        <v>2021.1</v>
      </c>
      <c r="L341" s="39">
        <v>2021.12</v>
      </c>
      <c r="M341" s="170" t="s">
        <v>1060</v>
      </c>
      <c r="N341" s="170" t="s">
        <v>1522</v>
      </c>
      <c r="O341" s="3"/>
    </row>
    <row r="342" s="1" customFormat="1" ht="39" customHeight="1" spans="1:15">
      <c r="A342" s="112">
        <v>81</v>
      </c>
      <c r="B342" s="164" t="s">
        <v>1528</v>
      </c>
      <c r="C342" s="169" t="s">
        <v>1529</v>
      </c>
      <c r="D342" s="170" t="s">
        <v>1530</v>
      </c>
      <c r="E342" s="162" t="s">
        <v>1531</v>
      </c>
      <c r="F342" s="166">
        <v>8</v>
      </c>
      <c r="G342" s="170" t="s">
        <v>25</v>
      </c>
      <c r="H342" s="166">
        <v>8</v>
      </c>
      <c r="I342" s="170" t="s">
        <v>1532</v>
      </c>
      <c r="J342" s="15" t="s">
        <v>27</v>
      </c>
      <c r="K342" s="39">
        <v>2021.1</v>
      </c>
      <c r="L342" s="39">
        <v>2021.12</v>
      </c>
      <c r="M342" s="170" t="s">
        <v>1060</v>
      </c>
      <c r="N342" s="170" t="s">
        <v>1533</v>
      </c>
      <c r="O342" s="3"/>
    </row>
    <row r="343" s="1" customFormat="1" ht="48" customHeight="1" spans="1:15">
      <c r="A343" s="112">
        <v>82</v>
      </c>
      <c r="B343" s="164" t="s">
        <v>1534</v>
      </c>
      <c r="C343" s="169" t="s">
        <v>1535</v>
      </c>
      <c r="D343" s="170" t="s">
        <v>1536</v>
      </c>
      <c r="E343" s="162" t="s">
        <v>1537</v>
      </c>
      <c r="F343" s="166">
        <v>6</v>
      </c>
      <c r="G343" s="170" t="s">
        <v>25</v>
      </c>
      <c r="H343" s="166">
        <v>6</v>
      </c>
      <c r="I343" s="170" t="s">
        <v>1538</v>
      </c>
      <c r="J343" s="15" t="s">
        <v>27</v>
      </c>
      <c r="K343" s="39">
        <v>2021.1</v>
      </c>
      <c r="L343" s="39">
        <v>2021.12</v>
      </c>
      <c r="M343" s="170" t="s">
        <v>1060</v>
      </c>
      <c r="N343" s="170" t="s">
        <v>1533</v>
      </c>
      <c r="O343" s="3"/>
    </row>
    <row r="344" s="1" customFormat="1" ht="36" customHeight="1" spans="1:15">
      <c r="A344" s="112">
        <v>83</v>
      </c>
      <c r="B344" s="84" t="s">
        <v>1539</v>
      </c>
      <c r="C344" s="84" t="s">
        <v>1540</v>
      </c>
      <c r="D344" s="84" t="s">
        <v>1541</v>
      </c>
      <c r="E344" s="134" t="s">
        <v>1111</v>
      </c>
      <c r="F344" s="35">
        <v>24</v>
      </c>
      <c r="G344" s="37" t="s">
        <v>101</v>
      </c>
      <c r="H344" s="35">
        <v>24</v>
      </c>
      <c r="I344" s="114" t="s">
        <v>1542</v>
      </c>
      <c r="J344" s="15" t="s">
        <v>27</v>
      </c>
      <c r="K344" s="39">
        <v>2021.1</v>
      </c>
      <c r="L344" s="39">
        <v>2021.12</v>
      </c>
      <c r="M344" s="84" t="s">
        <v>595</v>
      </c>
      <c r="N344" s="84" t="s">
        <v>1061</v>
      </c>
      <c r="O344" s="3"/>
    </row>
    <row r="345" s="1" customFormat="1" ht="32.1" customHeight="1" spans="1:15">
      <c r="A345" s="112">
        <v>84</v>
      </c>
      <c r="B345" s="112" t="s">
        <v>1543</v>
      </c>
      <c r="C345" s="112" t="s">
        <v>1544</v>
      </c>
      <c r="D345" s="94" t="s">
        <v>1545</v>
      </c>
      <c r="E345" s="31" t="s">
        <v>1546</v>
      </c>
      <c r="F345" s="129">
        <v>20</v>
      </c>
      <c r="G345" s="31" t="s">
        <v>101</v>
      </c>
      <c r="H345" s="129">
        <v>20</v>
      </c>
      <c r="I345" s="94" t="s">
        <v>1547</v>
      </c>
      <c r="J345" s="15" t="s">
        <v>27</v>
      </c>
      <c r="K345" s="39">
        <v>2021.1</v>
      </c>
      <c r="L345" s="39">
        <v>2021.12</v>
      </c>
      <c r="M345" s="94" t="s">
        <v>1060</v>
      </c>
      <c r="N345" s="94" t="s">
        <v>1548</v>
      </c>
      <c r="O345" s="3"/>
    </row>
    <row r="346" s="1" customFormat="1" ht="33.75" spans="1:15">
      <c r="A346" s="112">
        <v>85</v>
      </c>
      <c r="B346" s="132" t="s">
        <v>1549</v>
      </c>
      <c r="C346" s="132" t="s">
        <v>1550</v>
      </c>
      <c r="D346" s="132" t="s">
        <v>1551</v>
      </c>
      <c r="E346" s="132" t="s">
        <v>1552</v>
      </c>
      <c r="F346" s="35">
        <v>44</v>
      </c>
      <c r="G346" s="126" t="s">
        <v>101</v>
      </c>
      <c r="H346" s="35">
        <v>44</v>
      </c>
      <c r="I346" s="132" t="s">
        <v>1553</v>
      </c>
      <c r="J346" s="15" t="s">
        <v>27</v>
      </c>
      <c r="K346" s="39">
        <v>2021.1</v>
      </c>
      <c r="L346" s="39">
        <v>2021.12</v>
      </c>
      <c r="M346" s="132" t="s">
        <v>595</v>
      </c>
      <c r="N346" s="132" t="s">
        <v>1554</v>
      </c>
      <c r="O346" s="3"/>
    </row>
    <row r="347" s="1" customFormat="1" ht="27" customHeight="1" spans="1:15">
      <c r="A347" s="112">
        <v>86</v>
      </c>
      <c r="B347" s="132" t="s">
        <v>1555</v>
      </c>
      <c r="C347" s="132" t="s">
        <v>1556</v>
      </c>
      <c r="D347" s="132" t="s">
        <v>1557</v>
      </c>
      <c r="E347" s="133" t="s">
        <v>1558</v>
      </c>
      <c r="F347" s="35">
        <v>9</v>
      </c>
      <c r="G347" s="126" t="s">
        <v>101</v>
      </c>
      <c r="H347" s="35">
        <v>9</v>
      </c>
      <c r="I347" s="132" t="s">
        <v>1559</v>
      </c>
      <c r="J347" s="15" t="s">
        <v>27</v>
      </c>
      <c r="K347" s="39">
        <v>2021.1</v>
      </c>
      <c r="L347" s="39">
        <v>2021.12</v>
      </c>
      <c r="M347" s="132" t="s">
        <v>595</v>
      </c>
      <c r="N347" s="132" t="s">
        <v>1554</v>
      </c>
      <c r="O347" s="3"/>
    </row>
    <row r="348" s="1" customFormat="1" ht="33.75" spans="1:15">
      <c r="A348" s="112">
        <v>87</v>
      </c>
      <c r="B348" s="132" t="s">
        <v>1560</v>
      </c>
      <c r="C348" s="132" t="s">
        <v>1561</v>
      </c>
      <c r="D348" s="132" t="s">
        <v>1562</v>
      </c>
      <c r="E348" s="133" t="s">
        <v>1111</v>
      </c>
      <c r="F348" s="35">
        <v>14</v>
      </c>
      <c r="G348" s="163" t="s">
        <v>1123</v>
      </c>
      <c r="H348" s="35">
        <v>14</v>
      </c>
      <c r="I348" s="132" t="s">
        <v>1563</v>
      </c>
      <c r="J348" s="15" t="s">
        <v>27</v>
      </c>
      <c r="K348" s="39">
        <v>2021.1</v>
      </c>
      <c r="L348" s="39">
        <v>2021.12</v>
      </c>
      <c r="M348" s="132" t="s">
        <v>595</v>
      </c>
      <c r="N348" s="132" t="s">
        <v>1564</v>
      </c>
      <c r="O348" s="3"/>
    </row>
    <row r="349" s="1" customFormat="1" ht="30" customHeight="1" spans="1:15">
      <c r="A349" s="112">
        <v>88</v>
      </c>
      <c r="B349" s="132" t="s">
        <v>1565</v>
      </c>
      <c r="C349" s="132" t="s">
        <v>1566</v>
      </c>
      <c r="D349" s="132" t="s">
        <v>1567</v>
      </c>
      <c r="E349" s="132" t="s">
        <v>1568</v>
      </c>
      <c r="F349" s="35">
        <v>17</v>
      </c>
      <c r="G349" s="171" t="s">
        <v>101</v>
      </c>
      <c r="H349" s="35">
        <v>17</v>
      </c>
      <c r="I349" s="132" t="s">
        <v>1569</v>
      </c>
      <c r="J349" s="15" t="s">
        <v>27</v>
      </c>
      <c r="K349" s="39">
        <v>2021.1</v>
      </c>
      <c r="L349" s="39">
        <v>2021.12</v>
      </c>
      <c r="M349" s="132" t="s">
        <v>595</v>
      </c>
      <c r="N349" s="132" t="s">
        <v>1570</v>
      </c>
      <c r="O349" s="3"/>
    </row>
    <row r="350" s="1" customFormat="1" ht="27.95" customHeight="1" spans="1:15">
      <c r="A350" s="112">
        <v>89</v>
      </c>
      <c r="B350" s="132" t="s">
        <v>1571</v>
      </c>
      <c r="C350" s="132" t="s">
        <v>1572</v>
      </c>
      <c r="D350" s="132" t="s">
        <v>1573</v>
      </c>
      <c r="E350" s="133" t="s">
        <v>1574</v>
      </c>
      <c r="F350" s="35">
        <v>9</v>
      </c>
      <c r="G350" s="163" t="s">
        <v>1123</v>
      </c>
      <c r="H350" s="35">
        <v>9</v>
      </c>
      <c r="I350" s="132" t="s">
        <v>1575</v>
      </c>
      <c r="J350" s="15" t="s">
        <v>27</v>
      </c>
      <c r="K350" s="39">
        <v>2021.1</v>
      </c>
      <c r="L350" s="39">
        <v>2021.12</v>
      </c>
      <c r="M350" s="132" t="s">
        <v>595</v>
      </c>
      <c r="N350" s="132" t="s">
        <v>1564</v>
      </c>
      <c r="O350" s="3"/>
    </row>
    <row r="351" s="1" customFormat="1" ht="29.1" customHeight="1" spans="1:15">
      <c r="A351" s="112">
        <v>90</v>
      </c>
      <c r="B351" s="132" t="s">
        <v>1576</v>
      </c>
      <c r="C351" s="132" t="s">
        <v>1577</v>
      </c>
      <c r="D351" s="132" t="s">
        <v>1551</v>
      </c>
      <c r="E351" s="133" t="s">
        <v>1578</v>
      </c>
      <c r="F351" s="35">
        <v>6</v>
      </c>
      <c r="G351" s="172" t="s">
        <v>101</v>
      </c>
      <c r="H351" s="35">
        <v>6</v>
      </c>
      <c r="I351" s="132" t="s">
        <v>1579</v>
      </c>
      <c r="J351" s="15" t="s">
        <v>27</v>
      </c>
      <c r="K351" s="39">
        <v>2021.1</v>
      </c>
      <c r="L351" s="39">
        <v>2021.12</v>
      </c>
      <c r="M351" s="132" t="s">
        <v>595</v>
      </c>
      <c r="N351" s="132" t="s">
        <v>1554</v>
      </c>
      <c r="O351" s="3"/>
    </row>
    <row r="352" s="1" customFormat="1" ht="78.75" spans="1:15">
      <c r="A352" s="112">
        <v>91</v>
      </c>
      <c r="B352" s="112" t="s">
        <v>1580</v>
      </c>
      <c r="C352" s="112" t="s">
        <v>1581</v>
      </c>
      <c r="D352" s="112" t="s">
        <v>1582</v>
      </c>
      <c r="E352" s="173" t="s">
        <v>1583</v>
      </c>
      <c r="F352" s="113">
        <v>19</v>
      </c>
      <c r="G352" s="130" t="s">
        <v>25</v>
      </c>
      <c r="H352" s="113">
        <v>19</v>
      </c>
      <c r="I352" s="180" t="s">
        <v>1584</v>
      </c>
      <c r="J352" s="15" t="s">
        <v>27</v>
      </c>
      <c r="K352" s="39">
        <v>2021.1</v>
      </c>
      <c r="L352" s="39">
        <v>2021.12</v>
      </c>
      <c r="M352" s="149" t="s">
        <v>1585</v>
      </c>
      <c r="N352" s="181" t="s">
        <v>1586</v>
      </c>
      <c r="O352" s="3"/>
    </row>
    <row r="353" s="1" customFormat="1" ht="30.95" customHeight="1" spans="1:15">
      <c r="A353" s="112">
        <v>92</v>
      </c>
      <c r="B353" s="41" t="s">
        <v>1587</v>
      </c>
      <c r="C353" s="41" t="s">
        <v>1588</v>
      </c>
      <c r="D353" s="41" t="s">
        <v>1589</v>
      </c>
      <c r="E353" s="131" t="s">
        <v>1309</v>
      </c>
      <c r="F353" s="41">
        <v>40</v>
      </c>
      <c r="G353" s="131" t="s">
        <v>101</v>
      </c>
      <c r="H353" s="41">
        <v>40</v>
      </c>
      <c r="I353" s="41" t="s">
        <v>1590</v>
      </c>
      <c r="J353" s="15" t="s">
        <v>27</v>
      </c>
      <c r="K353" s="39">
        <v>2021.1</v>
      </c>
      <c r="L353" s="39">
        <v>2021.12</v>
      </c>
      <c r="M353" s="41" t="s">
        <v>1585</v>
      </c>
      <c r="N353" s="41" t="s">
        <v>1591</v>
      </c>
      <c r="O353" s="3"/>
    </row>
    <row r="354" s="1" customFormat="1" ht="45" spans="1:15">
      <c r="A354" s="112">
        <v>93</v>
      </c>
      <c r="B354" s="39" t="s">
        <v>1592</v>
      </c>
      <c r="C354" s="112" t="s">
        <v>1593</v>
      </c>
      <c r="D354" s="112" t="s">
        <v>1594</v>
      </c>
      <c r="E354" s="39" t="s">
        <v>1595</v>
      </c>
      <c r="F354" s="119">
        <v>12</v>
      </c>
      <c r="G354" s="39" t="s">
        <v>25</v>
      </c>
      <c r="H354" s="119">
        <v>12</v>
      </c>
      <c r="I354" s="112" t="s">
        <v>1596</v>
      </c>
      <c r="J354" s="15" t="s">
        <v>27</v>
      </c>
      <c r="K354" s="39">
        <v>2021.1</v>
      </c>
      <c r="L354" s="39">
        <v>2021.12</v>
      </c>
      <c r="M354" s="112" t="s">
        <v>1597</v>
      </c>
      <c r="N354" s="112" t="s">
        <v>1598</v>
      </c>
      <c r="O354" s="3"/>
    </row>
    <row r="355" s="1" customFormat="1" ht="33.75" spans="1:15">
      <c r="A355" s="112">
        <v>94</v>
      </c>
      <c r="B355" s="112" t="s">
        <v>1599</v>
      </c>
      <c r="C355" s="112" t="s">
        <v>1600</v>
      </c>
      <c r="D355" s="112" t="s">
        <v>1601</v>
      </c>
      <c r="E355" s="39" t="s">
        <v>1602</v>
      </c>
      <c r="F355" s="128">
        <v>30</v>
      </c>
      <c r="G355" s="163" t="s">
        <v>1123</v>
      </c>
      <c r="H355" s="128">
        <v>30</v>
      </c>
      <c r="I355" s="112" t="s">
        <v>1603</v>
      </c>
      <c r="J355" s="15" t="s">
        <v>27</v>
      </c>
      <c r="K355" s="39">
        <v>2021.1</v>
      </c>
      <c r="L355" s="39">
        <v>2021.12</v>
      </c>
      <c r="M355" s="132" t="s">
        <v>610</v>
      </c>
      <c r="N355" s="132" t="s">
        <v>1604</v>
      </c>
      <c r="O355" s="3"/>
    </row>
    <row r="356" s="1" customFormat="1" ht="45" spans="1:15">
      <c r="A356" s="112">
        <v>95</v>
      </c>
      <c r="B356" s="174" t="s">
        <v>1605</v>
      </c>
      <c r="C356" s="174" t="s">
        <v>1606</v>
      </c>
      <c r="D356" s="174" t="s">
        <v>1607</v>
      </c>
      <c r="E356" s="175" t="s">
        <v>100</v>
      </c>
      <c r="F356" s="176">
        <v>25</v>
      </c>
      <c r="G356" s="126" t="s">
        <v>101</v>
      </c>
      <c r="H356" s="176">
        <v>25</v>
      </c>
      <c r="I356" s="174" t="s">
        <v>1608</v>
      </c>
      <c r="J356" s="151" t="s">
        <v>1144</v>
      </c>
      <c r="K356" s="152" t="s">
        <v>1145</v>
      </c>
      <c r="L356" s="153" t="s">
        <v>1146</v>
      </c>
      <c r="M356" s="182" t="s">
        <v>610</v>
      </c>
      <c r="N356" s="182" t="s">
        <v>1607</v>
      </c>
      <c r="O356" s="3"/>
    </row>
    <row r="357" s="1" customFormat="1" ht="35.1" customHeight="1" spans="1:15">
      <c r="A357" s="112">
        <v>96</v>
      </c>
      <c r="B357" s="177" t="s">
        <v>1609</v>
      </c>
      <c r="C357" s="177" t="s">
        <v>1610</v>
      </c>
      <c r="D357" s="177" t="s">
        <v>1611</v>
      </c>
      <c r="E357" s="39" t="s">
        <v>1612</v>
      </c>
      <c r="F357" s="128">
        <v>12</v>
      </c>
      <c r="G357" s="39" t="s">
        <v>25</v>
      </c>
      <c r="H357" s="128">
        <v>12</v>
      </c>
      <c r="I357" s="177" t="s">
        <v>1613</v>
      </c>
      <c r="J357" s="15" t="s">
        <v>27</v>
      </c>
      <c r="K357" s="39">
        <v>2021.1</v>
      </c>
      <c r="L357" s="39">
        <v>2021.12</v>
      </c>
      <c r="M357" s="177" t="s">
        <v>1614</v>
      </c>
      <c r="N357" s="118" t="s">
        <v>1615</v>
      </c>
      <c r="O357" s="3"/>
    </row>
    <row r="358" s="1" customFormat="1" ht="150.75" customHeight="1" spans="1:15">
      <c r="A358" s="112">
        <v>97</v>
      </c>
      <c r="B358" s="112" t="s">
        <v>1616</v>
      </c>
      <c r="C358" s="112" t="s">
        <v>1617</v>
      </c>
      <c r="D358" s="112" t="s">
        <v>1618</v>
      </c>
      <c r="E358" s="39" t="s">
        <v>809</v>
      </c>
      <c r="F358" s="128">
        <v>15</v>
      </c>
      <c r="G358" s="39" t="s">
        <v>25</v>
      </c>
      <c r="H358" s="128">
        <v>15</v>
      </c>
      <c r="I358" s="177" t="s">
        <v>1346</v>
      </c>
      <c r="J358" s="15" t="s">
        <v>27</v>
      </c>
      <c r="K358" s="39">
        <v>2021.1</v>
      </c>
      <c r="L358" s="39">
        <v>2021.12</v>
      </c>
      <c r="M358" s="177" t="s">
        <v>1614</v>
      </c>
      <c r="N358" s="118" t="s">
        <v>1619</v>
      </c>
      <c r="O358" s="3"/>
    </row>
    <row r="359" s="1" customFormat="1" ht="61.5" customHeight="1" spans="1:15">
      <c r="A359" s="112">
        <v>98</v>
      </c>
      <c r="B359" s="112" t="s">
        <v>1620</v>
      </c>
      <c r="C359" s="112" t="s">
        <v>1621</v>
      </c>
      <c r="D359" s="112" t="s">
        <v>1622</v>
      </c>
      <c r="E359" s="39" t="s">
        <v>1623</v>
      </c>
      <c r="F359" s="113">
        <v>15</v>
      </c>
      <c r="G359" s="130" t="s">
        <v>25</v>
      </c>
      <c r="H359" s="113">
        <v>15</v>
      </c>
      <c r="I359" s="112" t="s">
        <v>1624</v>
      </c>
      <c r="J359" s="15" t="s">
        <v>27</v>
      </c>
      <c r="K359" s="39">
        <v>2021.1</v>
      </c>
      <c r="L359" s="39">
        <v>2021.12</v>
      </c>
      <c r="M359" s="177" t="s">
        <v>1614</v>
      </c>
      <c r="N359" s="118" t="s">
        <v>1625</v>
      </c>
      <c r="O359" s="3"/>
    </row>
    <row r="360" s="1" customFormat="1" ht="30" customHeight="1" spans="1:15">
      <c r="A360" s="112">
        <v>99</v>
      </c>
      <c r="B360" s="84" t="s">
        <v>1626</v>
      </c>
      <c r="C360" s="84" t="s">
        <v>1627</v>
      </c>
      <c r="D360" s="84" t="s">
        <v>1628</v>
      </c>
      <c r="E360" s="37" t="s">
        <v>100</v>
      </c>
      <c r="F360" s="35">
        <v>15</v>
      </c>
      <c r="G360" s="135" t="s">
        <v>101</v>
      </c>
      <c r="H360" s="35">
        <v>15</v>
      </c>
      <c r="I360" s="112" t="s">
        <v>1629</v>
      </c>
      <c r="J360" s="15" t="s">
        <v>27</v>
      </c>
      <c r="K360" s="39">
        <v>2021.1</v>
      </c>
      <c r="L360" s="39">
        <v>2021.12</v>
      </c>
      <c r="M360" s="40" t="s">
        <v>598</v>
      </c>
      <c r="N360" s="84" t="s">
        <v>1630</v>
      </c>
      <c r="O360" s="3"/>
    </row>
    <row r="361" s="1" customFormat="1" ht="33.75" spans="1:15">
      <c r="A361" s="112">
        <v>100</v>
      </c>
      <c r="B361" s="141" t="s">
        <v>1631</v>
      </c>
      <c r="C361" s="141" t="s">
        <v>1632</v>
      </c>
      <c r="D361" s="141" t="s">
        <v>998</v>
      </c>
      <c r="E361" s="142" t="s">
        <v>1633</v>
      </c>
      <c r="F361" s="128">
        <v>15</v>
      </c>
      <c r="G361" s="135" t="s">
        <v>101</v>
      </c>
      <c r="H361" s="128">
        <v>15</v>
      </c>
      <c r="I361" s="141" t="s">
        <v>1634</v>
      </c>
      <c r="J361" s="15" t="s">
        <v>27</v>
      </c>
      <c r="K361" s="39">
        <v>2021.1</v>
      </c>
      <c r="L361" s="39">
        <v>2021.12</v>
      </c>
      <c r="M361" s="183" t="s">
        <v>1614</v>
      </c>
      <c r="N361" s="183" t="s">
        <v>998</v>
      </c>
      <c r="O361" s="3"/>
    </row>
    <row r="362" s="1" customFormat="1" ht="38.1" customHeight="1" spans="1:15">
      <c r="A362" s="112">
        <v>101</v>
      </c>
      <c r="B362" s="112" t="s">
        <v>1635</v>
      </c>
      <c r="C362" s="112" t="s">
        <v>1636</v>
      </c>
      <c r="D362" s="112" t="s">
        <v>1637</v>
      </c>
      <c r="E362" s="39" t="s">
        <v>1217</v>
      </c>
      <c r="F362" s="128">
        <v>19</v>
      </c>
      <c r="G362" s="39" t="s">
        <v>25</v>
      </c>
      <c r="H362" s="128">
        <v>19</v>
      </c>
      <c r="I362" s="112" t="s">
        <v>1638</v>
      </c>
      <c r="J362" s="15" t="s">
        <v>27</v>
      </c>
      <c r="K362" s="39">
        <v>2021.1</v>
      </c>
      <c r="L362" s="39">
        <v>2021.12</v>
      </c>
      <c r="M362" s="112" t="s">
        <v>1639</v>
      </c>
      <c r="N362" s="112" t="s">
        <v>1640</v>
      </c>
      <c r="O362" s="3"/>
    </row>
    <row r="363" s="1" customFormat="1" ht="33.95" customHeight="1" spans="1:15">
      <c r="A363" s="112">
        <v>102</v>
      </c>
      <c r="B363" s="84" t="s">
        <v>1641</v>
      </c>
      <c r="C363" s="84" t="s">
        <v>1642</v>
      </c>
      <c r="D363" s="84" t="s">
        <v>968</v>
      </c>
      <c r="E363" s="37" t="s">
        <v>1111</v>
      </c>
      <c r="F363" s="35">
        <v>20</v>
      </c>
      <c r="G363" s="135" t="s">
        <v>101</v>
      </c>
      <c r="H363" s="35">
        <v>20</v>
      </c>
      <c r="I363" s="112" t="s">
        <v>397</v>
      </c>
      <c r="J363" s="15" t="s">
        <v>27</v>
      </c>
      <c r="K363" s="39">
        <v>2021.1</v>
      </c>
      <c r="L363" s="39">
        <v>2021.12</v>
      </c>
      <c r="M363" s="40" t="s">
        <v>613</v>
      </c>
      <c r="N363" s="84" t="s">
        <v>968</v>
      </c>
      <c r="O363" s="3"/>
    </row>
    <row r="364" s="1" customFormat="1" ht="33.75" spans="1:15">
      <c r="A364" s="112">
        <v>103</v>
      </c>
      <c r="B364" s="112" t="s">
        <v>1643</v>
      </c>
      <c r="C364" s="112" t="s">
        <v>1644</v>
      </c>
      <c r="D364" s="94" t="s">
        <v>1645</v>
      </c>
      <c r="E364" s="31" t="s">
        <v>1027</v>
      </c>
      <c r="F364" s="129">
        <v>39</v>
      </c>
      <c r="G364" s="31" t="s">
        <v>101</v>
      </c>
      <c r="H364" s="129">
        <v>39</v>
      </c>
      <c r="I364" s="94" t="s">
        <v>1339</v>
      </c>
      <c r="J364" s="15" t="s">
        <v>27</v>
      </c>
      <c r="K364" s="39">
        <v>2021.1</v>
      </c>
      <c r="L364" s="39">
        <v>2021.12</v>
      </c>
      <c r="M364" s="94" t="s">
        <v>1639</v>
      </c>
      <c r="N364" s="94" t="s">
        <v>1646</v>
      </c>
      <c r="O364" s="3"/>
    </row>
    <row r="365" s="1" customFormat="1" ht="33.75" spans="1:15">
      <c r="A365" s="112">
        <v>104</v>
      </c>
      <c r="B365" s="112" t="s">
        <v>1647</v>
      </c>
      <c r="C365" s="112" t="s">
        <v>1648</v>
      </c>
      <c r="D365" s="112" t="s">
        <v>1649</v>
      </c>
      <c r="E365" s="39" t="s">
        <v>1650</v>
      </c>
      <c r="F365" s="128">
        <v>10</v>
      </c>
      <c r="G365" s="39" t="s">
        <v>25</v>
      </c>
      <c r="H365" s="128">
        <v>10</v>
      </c>
      <c r="I365" s="112" t="s">
        <v>1651</v>
      </c>
      <c r="J365" s="15" t="s">
        <v>27</v>
      </c>
      <c r="K365" s="39">
        <v>2021.1</v>
      </c>
      <c r="L365" s="39">
        <v>2021.12</v>
      </c>
      <c r="M365" s="149" t="s">
        <v>1652</v>
      </c>
      <c r="N365" s="118" t="s">
        <v>1653</v>
      </c>
      <c r="O365" s="3"/>
    </row>
    <row r="366" s="1" customFormat="1" ht="33.75" spans="1:15">
      <c r="A366" s="112">
        <v>105</v>
      </c>
      <c r="B366" s="114" t="s">
        <v>1654</v>
      </c>
      <c r="C366" s="114" t="s">
        <v>1655</v>
      </c>
      <c r="D366" s="114" t="s">
        <v>1656</v>
      </c>
      <c r="E366" s="34" t="s">
        <v>100</v>
      </c>
      <c r="F366" s="32">
        <v>12</v>
      </c>
      <c r="G366" s="135" t="s">
        <v>101</v>
      </c>
      <c r="H366" s="32">
        <v>12</v>
      </c>
      <c r="I366" s="141" t="s">
        <v>1391</v>
      </c>
      <c r="J366" s="15" t="s">
        <v>27</v>
      </c>
      <c r="K366" s="39">
        <v>2021.1</v>
      </c>
      <c r="L366" s="39">
        <v>2021.12</v>
      </c>
      <c r="M366" s="184" t="s">
        <v>627</v>
      </c>
      <c r="N366" s="114" t="s">
        <v>1656</v>
      </c>
      <c r="O366" s="3"/>
    </row>
    <row r="367" s="1" customFormat="1" ht="45" spans="1:15">
      <c r="A367" s="112">
        <v>106</v>
      </c>
      <c r="B367" s="112" t="s">
        <v>1657</v>
      </c>
      <c r="C367" s="112" t="s">
        <v>1658</v>
      </c>
      <c r="D367" s="112" t="s">
        <v>1659</v>
      </c>
      <c r="E367" s="39" t="s">
        <v>1407</v>
      </c>
      <c r="F367" s="115">
        <v>8</v>
      </c>
      <c r="G367" s="31" t="s">
        <v>101</v>
      </c>
      <c r="H367" s="115">
        <v>8</v>
      </c>
      <c r="I367" s="112" t="s">
        <v>1660</v>
      </c>
      <c r="J367" s="15" t="s">
        <v>27</v>
      </c>
      <c r="K367" s="39">
        <v>2021.1</v>
      </c>
      <c r="L367" s="39">
        <v>2021.12</v>
      </c>
      <c r="M367" s="128" t="s">
        <v>1652</v>
      </c>
      <c r="N367" s="128" t="s">
        <v>1661</v>
      </c>
      <c r="O367" s="3"/>
    </row>
    <row r="368" s="1" customFormat="1" ht="93" customHeight="1" spans="1:15">
      <c r="A368" s="112">
        <v>107</v>
      </c>
      <c r="B368" s="112" t="s">
        <v>1662</v>
      </c>
      <c r="C368" s="118" t="s">
        <v>1663</v>
      </c>
      <c r="D368" s="118" t="s">
        <v>1664</v>
      </c>
      <c r="E368" s="39" t="s">
        <v>1665</v>
      </c>
      <c r="F368" s="128">
        <v>10</v>
      </c>
      <c r="G368" s="39" t="s">
        <v>25</v>
      </c>
      <c r="H368" s="128">
        <v>10</v>
      </c>
      <c r="I368" s="118" t="s">
        <v>1666</v>
      </c>
      <c r="J368" s="15" t="s">
        <v>27</v>
      </c>
      <c r="K368" s="39">
        <v>2021.1</v>
      </c>
      <c r="L368" s="39">
        <v>2021.12</v>
      </c>
      <c r="M368" s="118" t="s">
        <v>398</v>
      </c>
      <c r="N368" s="112" t="s">
        <v>1667</v>
      </c>
      <c r="O368" s="3"/>
    </row>
    <row r="369" s="1" customFormat="1" ht="45" spans="1:15">
      <c r="A369" s="112">
        <v>108</v>
      </c>
      <c r="B369" s="112" t="s">
        <v>1668</v>
      </c>
      <c r="C369" s="112" t="s">
        <v>1669</v>
      </c>
      <c r="D369" s="112" t="s">
        <v>1670</v>
      </c>
      <c r="E369" s="130" t="s">
        <v>1671</v>
      </c>
      <c r="F369" s="113">
        <v>9</v>
      </c>
      <c r="G369" s="39" t="s">
        <v>25</v>
      </c>
      <c r="H369" s="113">
        <v>9</v>
      </c>
      <c r="I369" s="112" t="s">
        <v>1672</v>
      </c>
      <c r="J369" s="15" t="s">
        <v>27</v>
      </c>
      <c r="K369" s="39">
        <v>2021.1</v>
      </c>
      <c r="L369" s="39">
        <v>2021.12</v>
      </c>
      <c r="M369" s="118" t="s">
        <v>398</v>
      </c>
      <c r="N369" s="112" t="s">
        <v>1667</v>
      </c>
      <c r="O369" s="3"/>
    </row>
    <row r="370" s="1" customFormat="1" ht="33.75" spans="1:15">
      <c r="A370" s="112">
        <v>109</v>
      </c>
      <c r="B370" s="112" t="s">
        <v>1673</v>
      </c>
      <c r="C370" s="112" t="s">
        <v>1674</v>
      </c>
      <c r="D370" s="112" t="s">
        <v>1675</v>
      </c>
      <c r="E370" s="39" t="s">
        <v>1676</v>
      </c>
      <c r="F370" s="128">
        <v>10</v>
      </c>
      <c r="G370" s="39" t="s">
        <v>25</v>
      </c>
      <c r="H370" s="128">
        <v>10</v>
      </c>
      <c r="I370" s="112" t="s">
        <v>1677</v>
      </c>
      <c r="J370" s="15" t="s">
        <v>27</v>
      </c>
      <c r="K370" s="39">
        <v>2021.1</v>
      </c>
      <c r="L370" s="39">
        <v>2021.12</v>
      </c>
      <c r="M370" s="112" t="s">
        <v>398</v>
      </c>
      <c r="N370" s="112" t="s">
        <v>1678</v>
      </c>
      <c r="O370" s="3"/>
    </row>
    <row r="371" s="1" customFormat="1" ht="39.95" customHeight="1" spans="1:15">
      <c r="A371" s="112">
        <v>110</v>
      </c>
      <c r="B371" s="84" t="s">
        <v>1679</v>
      </c>
      <c r="C371" s="84" t="s">
        <v>1680</v>
      </c>
      <c r="D371" s="84" t="s">
        <v>1681</v>
      </c>
      <c r="E371" s="134" t="s">
        <v>1111</v>
      </c>
      <c r="F371" s="35">
        <v>40</v>
      </c>
      <c r="G371" s="37" t="s">
        <v>101</v>
      </c>
      <c r="H371" s="35">
        <v>40</v>
      </c>
      <c r="I371" s="137" t="s">
        <v>1682</v>
      </c>
      <c r="J371" s="15" t="s">
        <v>27</v>
      </c>
      <c r="K371" s="39">
        <v>2021.1</v>
      </c>
      <c r="L371" s="39">
        <v>2021.12</v>
      </c>
      <c r="M371" s="84" t="s">
        <v>399</v>
      </c>
      <c r="N371" s="84" t="s">
        <v>1683</v>
      </c>
      <c r="O371" s="3"/>
    </row>
    <row r="372" s="1" customFormat="1" ht="32.1" customHeight="1" spans="1:15">
      <c r="A372" s="112">
        <v>111</v>
      </c>
      <c r="B372" s="84" t="s">
        <v>1684</v>
      </c>
      <c r="C372" s="84" t="s">
        <v>1685</v>
      </c>
      <c r="D372" s="84" t="s">
        <v>1686</v>
      </c>
      <c r="E372" s="134" t="s">
        <v>1111</v>
      </c>
      <c r="F372" s="35">
        <v>16</v>
      </c>
      <c r="G372" s="37" t="s">
        <v>101</v>
      </c>
      <c r="H372" s="35">
        <v>16</v>
      </c>
      <c r="I372" s="137" t="s">
        <v>1687</v>
      </c>
      <c r="J372" s="15" t="s">
        <v>27</v>
      </c>
      <c r="K372" s="39">
        <v>2021.1</v>
      </c>
      <c r="L372" s="39">
        <v>2021.12</v>
      </c>
      <c r="M372" s="84" t="s">
        <v>399</v>
      </c>
      <c r="N372" s="84" t="s">
        <v>1688</v>
      </c>
      <c r="O372" s="3"/>
    </row>
    <row r="373" s="1" customFormat="1" ht="33.75" spans="1:15">
      <c r="A373" s="112">
        <v>112</v>
      </c>
      <c r="B373" s="112" t="s">
        <v>1689</v>
      </c>
      <c r="C373" s="112" t="s">
        <v>1690</v>
      </c>
      <c r="D373" s="84" t="s">
        <v>1691</v>
      </c>
      <c r="E373" s="37" t="s">
        <v>1692</v>
      </c>
      <c r="F373" s="35">
        <v>18</v>
      </c>
      <c r="G373" s="135" t="s">
        <v>101</v>
      </c>
      <c r="H373" s="35">
        <v>18</v>
      </c>
      <c r="I373" s="141" t="s">
        <v>1391</v>
      </c>
      <c r="J373" s="15" t="s">
        <v>27</v>
      </c>
      <c r="K373" s="39">
        <v>2021.1</v>
      </c>
      <c r="L373" s="39">
        <v>2021.12</v>
      </c>
      <c r="M373" s="40" t="s">
        <v>618</v>
      </c>
      <c r="N373" s="84" t="s">
        <v>1691</v>
      </c>
      <c r="O373" s="3"/>
    </row>
    <row r="374" s="1" customFormat="1" ht="45" spans="1:15">
      <c r="A374" s="112">
        <v>113</v>
      </c>
      <c r="B374" s="112" t="s">
        <v>1693</v>
      </c>
      <c r="C374" s="112" t="s">
        <v>1694</v>
      </c>
      <c r="D374" s="112" t="s">
        <v>1695</v>
      </c>
      <c r="E374" s="39" t="s">
        <v>1696</v>
      </c>
      <c r="F374" s="128">
        <v>15</v>
      </c>
      <c r="G374" s="39" t="s">
        <v>25</v>
      </c>
      <c r="H374" s="128">
        <v>15</v>
      </c>
      <c r="I374" s="112" t="s">
        <v>1697</v>
      </c>
      <c r="J374" s="15" t="s">
        <v>27</v>
      </c>
      <c r="K374" s="39">
        <v>2021.1</v>
      </c>
      <c r="L374" s="39">
        <v>2021.12</v>
      </c>
      <c r="M374" s="112" t="s">
        <v>1698</v>
      </c>
      <c r="N374" s="112" t="s">
        <v>1699</v>
      </c>
      <c r="O374" s="3"/>
    </row>
    <row r="375" s="1" customFormat="1" ht="36" customHeight="1" spans="1:15">
      <c r="A375" s="112">
        <v>114</v>
      </c>
      <c r="B375" s="84" t="s">
        <v>1700</v>
      </c>
      <c r="C375" s="84" t="s">
        <v>1701</v>
      </c>
      <c r="D375" s="84" t="s">
        <v>1702</v>
      </c>
      <c r="E375" s="134" t="s">
        <v>1111</v>
      </c>
      <c r="F375" s="35">
        <v>9</v>
      </c>
      <c r="G375" s="37" t="s">
        <v>101</v>
      </c>
      <c r="H375" s="35">
        <v>9</v>
      </c>
      <c r="I375" s="114" t="s">
        <v>1703</v>
      </c>
      <c r="J375" s="15" t="s">
        <v>27</v>
      </c>
      <c r="K375" s="39">
        <v>2021.1</v>
      </c>
      <c r="L375" s="39">
        <v>2021.12</v>
      </c>
      <c r="M375" s="84" t="s">
        <v>624</v>
      </c>
      <c r="N375" s="84" t="s">
        <v>1704</v>
      </c>
      <c r="O375" s="3"/>
    </row>
    <row r="376" s="1" customFormat="1" ht="67.5" spans="1:15">
      <c r="A376" s="112">
        <v>115</v>
      </c>
      <c r="B376" s="112" t="s">
        <v>1705</v>
      </c>
      <c r="C376" s="112" t="s">
        <v>1706</v>
      </c>
      <c r="D376" s="112" t="s">
        <v>1707</v>
      </c>
      <c r="E376" s="39" t="s">
        <v>1708</v>
      </c>
      <c r="F376" s="119">
        <v>15</v>
      </c>
      <c r="G376" s="39" t="s">
        <v>25</v>
      </c>
      <c r="H376" s="119">
        <v>15</v>
      </c>
      <c r="I376" s="112" t="s">
        <v>1709</v>
      </c>
      <c r="J376" s="15" t="s">
        <v>27</v>
      </c>
      <c r="K376" s="39">
        <v>2021.1</v>
      </c>
      <c r="L376" s="39">
        <v>2021.12</v>
      </c>
      <c r="M376" s="112" t="s">
        <v>1710</v>
      </c>
      <c r="N376" s="112" t="s">
        <v>1711</v>
      </c>
      <c r="O376" s="3"/>
    </row>
    <row r="377" s="1" customFormat="1" ht="42" customHeight="1" spans="1:15">
      <c r="A377" s="112">
        <v>116</v>
      </c>
      <c r="B377" s="112" t="s">
        <v>1712</v>
      </c>
      <c r="C377" s="112" t="s">
        <v>1713</v>
      </c>
      <c r="D377" s="112" t="s">
        <v>698</v>
      </c>
      <c r="E377" s="39" t="s">
        <v>1714</v>
      </c>
      <c r="F377" s="119">
        <v>20</v>
      </c>
      <c r="G377" s="39" t="s">
        <v>25</v>
      </c>
      <c r="H377" s="119">
        <v>20</v>
      </c>
      <c r="I377" s="112" t="s">
        <v>1715</v>
      </c>
      <c r="J377" s="15" t="s">
        <v>27</v>
      </c>
      <c r="K377" s="39">
        <v>2021.1</v>
      </c>
      <c r="L377" s="39">
        <v>2021.12</v>
      </c>
      <c r="M377" s="112" t="s">
        <v>1710</v>
      </c>
      <c r="N377" s="112" t="s">
        <v>1716</v>
      </c>
      <c r="O377" s="3"/>
    </row>
    <row r="378" s="1" customFormat="1" ht="36.95" customHeight="1" spans="1:15">
      <c r="A378" s="112">
        <v>117</v>
      </c>
      <c r="B378" s="84" t="s">
        <v>1717</v>
      </c>
      <c r="C378" s="84" t="s">
        <v>1718</v>
      </c>
      <c r="D378" s="84" t="s">
        <v>1719</v>
      </c>
      <c r="E378" s="134" t="s">
        <v>1111</v>
      </c>
      <c r="F378" s="35">
        <v>15</v>
      </c>
      <c r="G378" s="37" t="s">
        <v>101</v>
      </c>
      <c r="H378" s="35">
        <v>15</v>
      </c>
      <c r="I378" s="114" t="s">
        <v>1720</v>
      </c>
      <c r="J378" s="15" t="s">
        <v>27</v>
      </c>
      <c r="K378" s="39">
        <v>2021.1</v>
      </c>
      <c r="L378" s="39">
        <v>2021.12</v>
      </c>
      <c r="M378" s="84" t="s">
        <v>639</v>
      </c>
      <c r="N378" s="84" t="s">
        <v>1721</v>
      </c>
      <c r="O378" s="3"/>
    </row>
    <row r="379" s="1" customFormat="1" ht="39" customHeight="1" spans="1:15">
      <c r="A379" s="112">
        <v>118</v>
      </c>
      <c r="B379" s="84" t="s">
        <v>1722</v>
      </c>
      <c r="C379" s="84" t="s">
        <v>1723</v>
      </c>
      <c r="D379" s="84" t="s">
        <v>1724</v>
      </c>
      <c r="E379" s="134" t="s">
        <v>1111</v>
      </c>
      <c r="F379" s="35">
        <v>13</v>
      </c>
      <c r="G379" s="37" t="s">
        <v>101</v>
      </c>
      <c r="H379" s="35">
        <v>13</v>
      </c>
      <c r="I379" s="137" t="s">
        <v>1725</v>
      </c>
      <c r="J379" s="15" t="s">
        <v>27</v>
      </c>
      <c r="K379" s="39">
        <v>2021.1</v>
      </c>
      <c r="L379" s="39">
        <v>2021.12</v>
      </c>
      <c r="M379" s="84" t="s">
        <v>639</v>
      </c>
      <c r="N379" s="84" t="s">
        <v>1726</v>
      </c>
      <c r="O379" s="3"/>
    </row>
    <row r="380" s="1" customFormat="1" ht="42" customHeight="1" spans="1:15">
      <c r="A380" s="112">
        <v>119</v>
      </c>
      <c r="B380" s="17" t="s">
        <v>1727</v>
      </c>
      <c r="C380" s="17" t="s">
        <v>1728</v>
      </c>
      <c r="D380" s="17" t="s">
        <v>1729</v>
      </c>
      <c r="E380" s="133" t="s">
        <v>1558</v>
      </c>
      <c r="F380" s="178">
        <v>19</v>
      </c>
      <c r="G380" s="126" t="s">
        <v>101</v>
      </c>
      <c r="H380" s="178">
        <v>19</v>
      </c>
      <c r="I380" s="17" t="s">
        <v>1730</v>
      </c>
      <c r="J380" s="15" t="s">
        <v>27</v>
      </c>
      <c r="K380" s="39">
        <v>2021.1</v>
      </c>
      <c r="L380" s="39">
        <v>2021.12</v>
      </c>
      <c r="M380" s="17" t="s">
        <v>639</v>
      </c>
      <c r="N380" s="17" t="s">
        <v>1731</v>
      </c>
      <c r="O380" s="3"/>
    </row>
    <row r="381" s="1" customFormat="1" ht="50.1" customHeight="1" spans="1:15">
      <c r="A381" s="112">
        <v>120</v>
      </c>
      <c r="B381" s="17" t="s">
        <v>1732</v>
      </c>
      <c r="C381" s="17" t="s">
        <v>1733</v>
      </c>
      <c r="D381" s="17" t="s">
        <v>1729</v>
      </c>
      <c r="E381" s="133" t="s">
        <v>1558</v>
      </c>
      <c r="F381" s="178">
        <v>58</v>
      </c>
      <c r="G381" s="179" t="s">
        <v>101</v>
      </c>
      <c r="H381" s="178">
        <v>58</v>
      </c>
      <c r="I381" s="17" t="s">
        <v>1734</v>
      </c>
      <c r="J381" s="15" t="s">
        <v>27</v>
      </c>
      <c r="K381" s="39">
        <v>2021.1</v>
      </c>
      <c r="L381" s="39">
        <v>2021.12</v>
      </c>
      <c r="M381" s="17" t="s">
        <v>639</v>
      </c>
      <c r="N381" s="17" t="s">
        <v>639</v>
      </c>
      <c r="O381" s="3"/>
    </row>
    <row r="382" s="1" customFormat="1" ht="48.75" customHeight="1" spans="1:15">
      <c r="A382" s="112">
        <v>121</v>
      </c>
      <c r="B382" s="17" t="s">
        <v>1735</v>
      </c>
      <c r="C382" s="17" t="s">
        <v>1736</v>
      </c>
      <c r="D382" s="17" t="s">
        <v>1729</v>
      </c>
      <c r="E382" s="133" t="s">
        <v>1558</v>
      </c>
      <c r="F382" s="178">
        <v>13</v>
      </c>
      <c r="G382" s="179" t="s">
        <v>101</v>
      </c>
      <c r="H382" s="178">
        <v>13</v>
      </c>
      <c r="I382" s="112" t="s">
        <v>1730</v>
      </c>
      <c r="J382" s="15" t="s">
        <v>27</v>
      </c>
      <c r="K382" s="39">
        <v>2021.1</v>
      </c>
      <c r="L382" s="39">
        <v>2021.12</v>
      </c>
      <c r="M382" s="17" t="s">
        <v>639</v>
      </c>
      <c r="N382" s="17" t="s">
        <v>1731</v>
      </c>
      <c r="O382" s="3"/>
    </row>
    <row r="383" s="1" customFormat="1" ht="33.75" spans="1:15">
      <c r="A383" s="112">
        <v>122</v>
      </c>
      <c r="B383" s="17" t="s">
        <v>1737</v>
      </c>
      <c r="C383" s="17" t="s">
        <v>1738</v>
      </c>
      <c r="D383" s="17" t="s">
        <v>1739</v>
      </c>
      <c r="E383" s="133" t="s">
        <v>1558</v>
      </c>
      <c r="F383" s="178">
        <v>15</v>
      </c>
      <c r="G383" s="163" t="s">
        <v>1123</v>
      </c>
      <c r="H383" s="178">
        <v>15</v>
      </c>
      <c r="I383" s="17" t="s">
        <v>1740</v>
      </c>
      <c r="J383" s="15" t="s">
        <v>27</v>
      </c>
      <c r="K383" s="39">
        <v>2021.1</v>
      </c>
      <c r="L383" s="39">
        <v>2021.12</v>
      </c>
      <c r="M383" s="17" t="s">
        <v>639</v>
      </c>
      <c r="N383" s="17" t="s">
        <v>1741</v>
      </c>
      <c r="O383" s="3"/>
    </row>
    <row r="384" s="1" customFormat="1" ht="49.5" customHeight="1" spans="1:15">
      <c r="A384" s="112">
        <v>123</v>
      </c>
      <c r="B384" s="17" t="s">
        <v>1742</v>
      </c>
      <c r="C384" s="17" t="s">
        <v>1743</v>
      </c>
      <c r="D384" s="17" t="s">
        <v>1739</v>
      </c>
      <c r="E384" s="133" t="s">
        <v>1558</v>
      </c>
      <c r="F384" s="178">
        <v>45</v>
      </c>
      <c r="G384" s="163" t="s">
        <v>1123</v>
      </c>
      <c r="H384" s="178">
        <v>45</v>
      </c>
      <c r="I384" s="17" t="s">
        <v>1740</v>
      </c>
      <c r="J384" s="15" t="s">
        <v>27</v>
      </c>
      <c r="K384" s="39">
        <v>2021.1</v>
      </c>
      <c r="L384" s="39">
        <v>2021.12</v>
      </c>
      <c r="M384" s="17" t="s">
        <v>639</v>
      </c>
      <c r="N384" s="17" t="s">
        <v>1741</v>
      </c>
      <c r="O384" s="3"/>
    </row>
    <row r="385" s="1" customFormat="1" ht="33.75" spans="1:15">
      <c r="A385" s="112">
        <v>124</v>
      </c>
      <c r="B385" s="112" t="s">
        <v>1744</v>
      </c>
      <c r="C385" s="112" t="s">
        <v>1745</v>
      </c>
      <c r="D385" s="112" t="s">
        <v>1746</v>
      </c>
      <c r="E385" s="39" t="s">
        <v>1747</v>
      </c>
      <c r="F385" s="128">
        <v>25</v>
      </c>
      <c r="G385" s="39" t="s">
        <v>25</v>
      </c>
      <c r="H385" s="128">
        <v>25</v>
      </c>
      <c r="I385" s="112" t="s">
        <v>1748</v>
      </c>
      <c r="J385" s="15" t="s">
        <v>27</v>
      </c>
      <c r="K385" s="39">
        <v>2021.1</v>
      </c>
      <c r="L385" s="39">
        <v>2021.12</v>
      </c>
      <c r="M385" s="112" t="s">
        <v>1749</v>
      </c>
      <c r="N385" s="112" t="s">
        <v>1750</v>
      </c>
      <c r="O385" s="3"/>
    </row>
    <row r="386" s="1" customFormat="1" ht="33.75" spans="1:15">
      <c r="A386" s="112">
        <v>125</v>
      </c>
      <c r="B386" s="112" t="s">
        <v>1751</v>
      </c>
      <c r="C386" s="112" t="s">
        <v>1752</v>
      </c>
      <c r="D386" s="112" t="s">
        <v>1753</v>
      </c>
      <c r="E386" s="39" t="s">
        <v>1754</v>
      </c>
      <c r="F386" s="128">
        <v>32</v>
      </c>
      <c r="G386" s="39" t="s">
        <v>25</v>
      </c>
      <c r="H386" s="128">
        <v>32</v>
      </c>
      <c r="I386" s="112" t="s">
        <v>1755</v>
      </c>
      <c r="J386" s="15" t="s">
        <v>27</v>
      </c>
      <c r="K386" s="39">
        <v>2021.1</v>
      </c>
      <c r="L386" s="39">
        <v>2021.12</v>
      </c>
      <c r="M386" s="112" t="s">
        <v>1749</v>
      </c>
      <c r="N386" s="112" t="s">
        <v>1756</v>
      </c>
      <c r="O386" s="3"/>
    </row>
    <row r="387" s="1" customFormat="1" ht="33.75" spans="1:15">
      <c r="A387" s="112">
        <v>126</v>
      </c>
      <c r="B387" s="118" t="s">
        <v>1757</v>
      </c>
      <c r="C387" s="118" t="s">
        <v>1758</v>
      </c>
      <c r="D387" s="118" t="s">
        <v>1759</v>
      </c>
      <c r="E387" s="39" t="s">
        <v>1099</v>
      </c>
      <c r="F387" s="128">
        <v>38</v>
      </c>
      <c r="G387" s="39" t="s">
        <v>25</v>
      </c>
      <c r="H387" s="128">
        <v>38</v>
      </c>
      <c r="I387" s="118" t="s">
        <v>1760</v>
      </c>
      <c r="J387" s="15" t="s">
        <v>27</v>
      </c>
      <c r="K387" s="39">
        <v>2021.1</v>
      </c>
      <c r="L387" s="39">
        <v>2021.12</v>
      </c>
      <c r="M387" s="118" t="s">
        <v>1761</v>
      </c>
      <c r="N387" s="118" t="s">
        <v>1762</v>
      </c>
      <c r="O387" s="3"/>
    </row>
    <row r="388" s="1" customFormat="1" ht="29.1" customHeight="1" spans="1:15">
      <c r="A388" s="112">
        <v>127</v>
      </c>
      <c r="B388" s="112" t="s">
        <v>1763</v>
      </c>
      <c r="C388" s="112" t="s">
        <v>1764</v>
      </c>
      <c r="D388" s="84" t="s">
        <v>1765</v>
      </c>
      <c r="E388" s="37" t="s">
        <v>1766</v>
      </c>
      <c r="F388" s="35">
        <v>28</v>
      </c>
      <c r="G388" s="135" t="s">
        <v>101</v>
      </c>
      <c r="H388" s="35">
        <v>28</v>
      </c>
      <c r="I388" s="112" t="s">
        <v>1767</v>
      </c>
      <c r="J388" s="15" t="s">
        <v>27</v>
      </c>
      <c r="K388" s="39">
        <v>2021.1</v>
      </c>
      <c r="L388" s="39">
        <v>2021.12</v>
      </c>
      <c r="M388" s="40" t="s">
        <v>642</v>
      </c>
      <c r="N388" s="84" t="s">
        <v>1765</v>
      </c>
      <c r="O388" s="3"/>
    </row>
    <row r="389" s="1" customFormat="1" ht="30" customHeight="1" spans="1:15">
      <c r="A389" s="112">
        <v>128</v>
      </c>
      <c r="B389" s="41" t="s">
        <v>1768</v>
      </c>
      <c r="C389" s="41" t="s">
        <v>1769</v>
      </c>
      <c r="D389" s="41" t="s">
        <v>1770</v>
      </c>
      <c r="E389" s="131" t="s">
        <v>1568</v>
      </c>
      <c r="F389" s="41">
        <v>15</v>
      </c>
      <c r="G389" s="131" t="s">
        <v>101</v>
      </c>
      <c r="H389" s="41">
        <v>15</v>
      </c>
      <c r="I389" s="41" t="s">
        <v>1346</v>
      </c>
      <c r="J389" s="15" t="s">
        <v>27</v>
      </c>
      <c r="K389" s="39">
        <v>2021.1</v>
      </c>
      <c r="L389" s="39">
        <v>2021.12</v>
      </c>
      <c r="M389" s="41" t="s">
        <v>1761</v>
      </c>
      <c r="N389" s="41" t="s">
        <v>1771</v>
      </c>
      <c r="O389" s="3"/>
    </row>
    <row r="390" s="1" customFormat="1" ht="40.5" customHeight="1" spans="1:15">
      <c r="A390" s="112">
        <v>129</v>
      </c>
      <c r="B390" s="132" t="s">
        <v>1772</v>
      </c>
      <c r="C390" s="132" t="s">
        <v>1773</v>
      </c>
      <c r="D390" s="132" t="s">
        <v>1774</v>
      </c>
      <c r="E390" s="133" t="s">
        <v>1558</v>
      </c>
      <c r="F390" s="35">
        <v>25</v>
      </c>
      <c r="G390" s="126" t="s">
        <v>101</v>
      </c>
      <c r="H390" s="35">
        <v>25</v>
      </c>
      <c r="I390" s="132" t="s">
        <v>1775</v>
      </c>
      <c r="J390" s="15" t="s">
        <v>27</v>
      </c>
      <c r="K390" s="39">
        <v>2021.1</v>
      </c>
      <c r="L390" s="39">
        <v>2021.12</v>
      </c>
      <c r="M390" s="132" t="s">
        <v>1776</v>
      </c>
      <c r="N390" s="132" t="s">
        <v>1777</v>
      </c>
      <c r="O390" s="3"/>
    </row>
    <row r="391" s="1" customFormat="1" ht="34.5" customHeight="1" spans="1:15">
      <c r="A391" s="112">
        <v>130</v>
      </c>
      <c r="B391" s="132" t="s">
        <v>1778</v>
      </c>
      <c r="C391" s="132" t="s">
        <v>1779</v>
      </c>
      <c r="D391" s="185" t="s">
        <v>1780</v>
      </c>
      <c r="E391" s="133" t="s">
        <v>1558</v>
      </c>
      <c r="F391" s="35">
        <v>5</v>
      </c>
      <c r="G391" s="186" t="s">
        <v>101</v>
      </c>
      <c r="H391" s="35">
        <v>5</v>
      </c>
      <c r="I391" s="17" t="s">
        <v>1781</v>
      </c>
      <c r="J391" s="15" t="s">
        <v>27</v>
      </c>
      <c r="K391" s="39">
        <v>2021.1</v>
      </c>
      <c r="L391" s="39">
        <v>2021.12</v>
      </c>
      <c r="M391" s="132" t="s">
        <v>1776</v>
      </c>
      <c r="N391" s="132" t="s">
        <v>1777</v>
      </c>
      <c r="O391" s="3"/>
    </row>
    <row r="392" s="1" customFormat="1" ht="37.5" customHeight="1" spans="1:15">
      <c r="A392" s="112">
        <v>131</v>
      </c>
      <c r="B392" s="132" t="s">
        <v>1782</v>
      </c>
      <c r="C392" s="132" t="s">
        <v>1783</v>
      </c>
      <c r="D392" s="185" t="s">
        <v>1777</v>
      </c>
      <c r="E392" s="133" t="s">
        <v>1558</v>
      </c>
      <c r="F392" s="35">
        <v>40</v>
      </c>
      <c r="G392" s="186" t="s">
        <v>101</v>
      </c>
      <c r="H392" s="35">
        <v>40</v>
      </c>
      <c r="I392" s="17" t="s">
        <v>1784</v>
      </c>
      <c r="J392" s="15" t="s">
        <v>27</v>
      </c>
      <c r="K392" s="39">
        <v>2021.1</v>
      </c>
      <c r="L392" s="39">
        <v>2021.12</v>
      </c>
      <c r="M392" s="132" t="s">
        <v>1776</v>
      </c>
      <c r="N392" s="132" t="s">
        <v>1777</v>
      </c>
      <c r="O392" s="3"/>
    </row>
    <row r="393" s="1" customFormat="1" ht="39.75" customHeight="1" spans="1:15">
      <c r="A393" s="112">
        <v>132</v>
      </c>
      <c r="B393" s="17" t="s">
        <v>1785</v>
      </c>
      <c r="C393" s="17" t="s">
        <v>1786</v>
      </c>
      <c r="D393" s="17" t="s">
        <v>1787</v>
      </c>
      <c r="E393" s="133" t="s">
        <v>1558</v>
      </c>
      <c r="F393" s="187">
        <v>23</v>
      </c>
      <c r="G393" s="186" t="s">
        <v>101</v>
      </c>
      <c r="H393" s="187">
        <v>23</v>
      </c>
      <c r="I393" s="132" t="s">
        <v>1788</v>
      </c>
      <c r="J393" s="151" t="s">
        <v>1144</v>
      </c>
      <c r="K393" s="196" t="s">
        <v>1789</v>
      </c>
      <c r="L393" s="196" t="s">
        <v>1790</v>
      </c>
      <c r="M393" s="132" t="s">
        <v>1776</v>
      </c>
      <c r="N393" s="132" t="s">
        <v>1777</v>
      </c>
      <c r="O393" s="3"/>
    </row>
    <row r="394" s="1" customFormat="1" ht="33" customHeight="1" spans="1:15">
      <c r="A394" s="112">
        <v>133</v>
      </c>
      <c r="B394" s="17" t="s">
        <v>1791</v>
      </c>
      <c r="C394" s="17" t="s">
        <v>1792</v>
      </c>
      <c r="D394" s="17" t="s">
        <v>1793</v>
      </c>
      <c r="E394" s="133" t="s">
        <v>1558</v>
      </c>
      <c r="F394" s="187">
        <v>27</v>
      </c>
      <c r="G394" s="186" t="s">
        <v>101</v>
      </c>
      <c r="H394" s="187">
        <v>27</v>
      </c>
      <c r="I394" s="132" t="s">
        <v>1794</v>
      </c>
      <c r="J394" s="151" t="s">
        <v>1144</v>
      </c>
      <c r="K394" s="196" t="s">
        <v>1789</v>
      </c>
      <c r="L394" s="196" t="s">
        <v>1790</v>
      </c>
      <c r="M394" s="132" t="s">
        <v>1776</v>
      </c>
      <c r="N394" s="132" t="s">
        <v>1777</v>
      </c>
      <c r="O394" s="3"/>
    </row>
    <row r="395" s="1" customFormat="1" ht="32.1" customHeight="1" spans="1:15">
      <c r="A395" s="112">
        <v>134</v>
      </c>
      <c r="B395" s="17" t="s">
        <v>1795</v>
      </c>
      <c r="C395" s="17" t="s">
        <v>1796</v>
      </c>
      <c r="D395" s="17" t="s">
        <v>1797</v>
      </c>
      <c r="E395" s="133" t="s">
        <v>1558</v>
      </c>
      <c r="F395" s="187">
        <v>42</v>
      </c>
      <c r="G395" s="186" t="s">
        <v>101</v>
      </c>
      <c r="H395" s="187">
        <v>42</v>
      </c>
      <c r="I395" s="132" t="s">
        <v>1798</v>
      </c>
      <c r="J395" s="151" t="s">
        <v>1144</v>
      </c>
      <c r="K395" s="196" t="s">
        <v>1789</v>
      </c>
      <c r="L395" s="196" t="s">
        <v>1790</v>
      </c>
      <c r="M395" s="132" t="s">
        <v>1776</v>
      </c>
      <c r="N395" s="132" t="s">
        <v>1777</v>
      </c>
      <c r="O395" s="3"/>
    </row>
    <row r="396" s="1" customFormat="1" ht="39.95" customHeight="1" spans="1:15">
      <c r="A396" s="112">
        <v>135</v>
      </c>
      <c r="B396" s="17" t="s">
        <v>1799</v>
      </c>
      <c r="C396" s="17" t="s">
        <v>1800</v>
      </c>
      <c r="D396" s="17" t="s">
        <v>1774</v>
      </c>
      <c r="E396" s="133" t="s">
        <v>1558</v>
      </c>
      <c r="F396" s="187">
        <v>15</v>
      </c>
      <c r="G396" s="186" t="s">
        <v>101</v>
      </c>
      <c r="H396" s="187">
        <v>15</v>
      </c>
      <c r="I396" s="132" t="s">
        <v>1801</v>
      </c>
      <c r="J396" s="151" t="s">
        <v>1144</v>
      </c>
      <c r="K396" s="196" t="s">
        <v>1789</v>
      </c>
      <c r="L396" s="196" t="s">
        <v>1790</v>
      </c>
      <c r="M396" s="132" t="s">
        <v>1776</v>
      </c>
      <c r="N396" s="132" t="s">
        <v>1777</v>
      </c>
      <c r="O396" s="3"/>
    </row>
    <row r="397" s="1" customFormat="1" ht="33" customHeight="1" spans="1:15">
      <c r="A397" s="112">
        <v>136</v>
      </c>
      <c r="B397" s="112" t="s">
        <v>1802</v>
      </c>
      <c r="C397" s="112" t="s">
        <v>1803</v>
      </c>
      <c r="D397" s="94" t="s">
        <v>1804</v>
      </c>
      <c r="E397" s="31" t="s">
        <v>1805</v>
      </c>
      <c r="F397" s="129">
        <v>20</v>
      </c>
      <c r="G397" s="31" t="s">
        <v>101</v>
      </c>
      <c r="H397" s="129">
        <v>20</v>
      </c>
      <c r="I397" s="94" t="s">
        <v>1346</v>
      </c>
      <c r="J397" s="15" t="s">
        <v>27</v>
      </c>
      <c r="K397" s="39">
        <v>2021.1</v>
      </c>
      <c r="L397" s="39">
        <v>2021.12</v>
      </c>
      <c r="M397" s="94" t="s">
        <v>649</v>
      </c>
      <c r="N397" s="94" t="s">
        <v>1804</v>
      </c>
      <c r="O397" s="3"/>
    </row>
    <row r="398" s="1" customFormat="1" ht="101.1" customHeight="1" spans="1:15">
      <c r="A398" s="112">
        <v>137</v>
      </c>
      <c r="B398" s="188" t="s">
        <v>1806</v>
      </c>
      <c r="C398" s="189" t="s">
        <v>1807</v>
      </c>
      <c r="D398" s="188" t="s">
        <v>1808</v>
      </c>
      <c r="E398" s="190" t="s">
        <v>1809</v>
      </c>
      <c r="F398" s="35">
        <v>23</v>
      </c>
      <c r="G398" s="132" t="s">
        <v>101</v>
      </c>
      <c r="H398" s="35">
        <v>23</v>
      </c>
      <c r="I398" s="189" t="s">
        <v>1810</v>
      </c>
      <c r="J398" s="15" t="s">
        <v>27</v>
      </c>
      <c r="K398" s="39">
        <v>2021.1</v>
      </c>
      <c r="L398" s="39">
        <v>2021.12</v>
      </c>
      <c r="M398" s="210" t="s">
        <v>541</v>
      </c>
      <c r="N398" s="132" t="s">
        <v>1811</v>
      </c>
      <c r="O398" s="3"/>
    </row>
    <row r="399" s="1" customFormat="1" ht="33.75" spans="1:15">
      <c r="A399" s="112">
        <v>138</v>
      </c>
      <c r="B399" s="191" t="s">
        <v>1812</v>
      </c>
      <c r="C399" s="189" t="s">
        <v>1813</v>
      </c>
      <c r="D399" s="188" t="s">
        <v>1814</v>
      </c>
      <c r="E399" s="190" t="s">
        <v>815</v>
      </c>
      <c r="F399" s="35">
        <v>8</v>
      </c>
      <c r="G399" s="132" t="s">
        <v>101</v>
      </c>
      <c r="H399" s="35">
        <v>8</v>
      </c>
      <c r="I399" s="189" t="s">
        <v>1815</v>
      </c>
      <c r="J399" s="15" t="s">
        <v>27</v>
      </c>
      <c r="K399" s="39">
        <v>2021.1</v>
      </c>
      <c r="L399" s="39">
        <v>2021.12</v>
      </c>
      <c r="M399" s="210" t="s">
        <v>541</v>
      </c>
      <c r="N399" s="84" t="s">
        <v>1816</v>
      </c>
      <c r="O399" s="3"/>
    </row>
    <row r="400" s="1" customFormat="1" ht="157.5" spans="1:15">
      <c r="A400" s="112">
        <v>139</v>
      </c>
      <c r="B400" s="191" t="s">
        <v>1817</v>
      </c>
      <c r="C400" s="189" t="s">
        <v>1818</v>
      </c>
      <c r="D400" s="188" t="s">
        <v>1819</v>
      </c>
      <c r="E400" s="190" t="s">
        <v>1820</v>
      </c>
      <c r="F400" s="35">
        <v>25</v>
      </c>
      <c r="G400" s="132" t="s">
        <v>101</v>
      </c>
      <c r="H400" s="35">
        <v>25</v>
      </c>
      <c r="I400" s="189" t="s">
        <v>1821</v>
      </c>
      <c r="J400" s="15" t="s">
        <v>27</v>
      </c>
      <c r="K400" s="39">
        <v>2021.1</v>
      </c>
      <c r="L400" s="39">
        <v>2021.12</v>
      </c>
      <c r="M400" s="210" t="s">
        <v>541</v>
      </c>
      <c r="N400" s="84" t="s">
        <v>1822</v>
      </c>
      <c r="O400" s="3"/>
    </row>
    <row r="401" s="1" customFormat="1" ht="81.95" customHeight="1" spans="1:15">
      <c r="A401" s="112">
        <v>140</v>
      </c>
      <c r="B401" s="191" t="s">
        <v>1823</v>
      </c>
      <c r="C401" s="84" t="s">
        <v>1824</v>
      </c>
      <c r="D401" s="84" t="s">
        <v>1825</v>
      </c>
      <c r="E401" s="190" t="s">
        <v>1384</v>
      </c>
      <c r="F401" s="35">
        <v>20</v>
      </c>
      <c r="G401" s="132" t="s">
        <v>101</v>
      </c>
      <c r="H401" s="35">
        <v>20</v>
      </c>
      <c r="I401" s="189" t="s">
        <v>1826</v>
      </c>
      <c r="J401" s="15" t="s">
        <v>27</v>
      </c>
      <c r="K401" s="39">
        <v>2021.1</v>
      </c>
      <c r="L401" s="39">
        <v>2021.12</v>
      </c>
      <c r="M401" s="210" t="s">
        <v>536</v>
      </c>
      <c r="N401" s="84" t="s">
        <v>1827</v>
      </c>
      <c r="O401" s="3"/>
    </row>
    <row r="402" s="1" customFormat="1" ht="45" spans="1:15">
      <c r="A402" s="112">
        <v>141</v>
      </c>
      <c r="B402" s="124" t="s">
        <v>1828</v>
      </c>
      <c r="C402" s="124" t="s">
        <v>1829</v>
      </c>
      <c r="D402" s="124" t="s">
        <v>1830</v>
      </c>
      <c r="E402" s="124" t="s">
        <v>1831</v>
      </c>
      <c r="F402" s="23">
        <v>20</v>
      </c>
      <c r="G402" s="132" t="s">
        <v>101</v>
      </c>
      <c r="H402" s="23">
        <v>20</v>
      </c>
      <c r="I402" s="124" t="s">
        <v>1832</v>
      </c>
      <c r="J402" s="15" t="s">
        <v>27</v>
      </c>
      <c r="K402" s="39">
        <v>2021.8</v>
      </c>
      <c r="L402" s="39">
        <v>2021.12</v>
      </c>
      <c r="M402" s="124" t="s">
        <v>546</v>
      </c>
      <c r="N402" s="124" t="s">
        <v>822</v>
      </c>
      <c r="O402" s="3"/>
    </row>
    <row r="403" s="1" customFormat="1" ht="39" customHeight="1" spans="1:15">
      <c r="A403" s="112">
        <v>142</v>
      </c>
      <c r="B403" s="188" t="s">
        <v>1833</v>
      </c>
      <c r="C403" s="189" t="s">
        <v>1834</v>
      </c>
      <c r="D403" s="189" t="s">
        <v>1835</v>
      </c>
      <c r="E403" s="190" t="s">
        <v>1836</v>
      </c>
      <c r="F403" s="35">
        <v>20</v>
      </c>
      <c r="G403" s="132" t="s">
        <v>101</v>
      </c>
      <c r="H403" s="35">
        <v>20</v>
      </c>
      <c r="I403" s="189" t="s">
        <v>1837</v>
      </c>
      <c r="J403" s="15" t="s">
        <v>27</v>
      </c>
      <c r="K403" s="39">
        <v>2021.1</v>
      </c>
      <c r="L403" s="39">
        <v>2021.12</v>
      </c>
      <c r="M403" s="210" t="s">
        <v>551</v>
      </c>
      <c r="N403" s="132" t="s">
        <v>1838</v>
      </c>
      <c r="O403" s="3"/>
    </row>
    <row r="404" s="1" customFormat="1" ht="59.1" customHeight="1" spans="1:15">
      <c r="A404" s="112">
        <v>143</v>
      </c>
      <c r="B404" s="192" t="s">
        <v>1839</v>
      </c>
      <c r="C404" s="189" t="s">
        <v>1840</v>
      </c>
      <c r="D404" s="189" t="s">
        <v>1841</v>
      </c>
      <c r="E404" s="190" t="s">
        <v>1842</v>
      </c>
      <c r="F404" s="35">
        <v>20</v>
      </c>
      <c r="G404" s="132" t="s">
        <v>101</v>
      </c>
      <c r="H404" s="35">
        <v>20</v>
      </c>
      <c r="I404" s="189" t="s">
        <v>1843</v>
      </c>
      <c r="J404" s="15" t="s">
        <v>27</v>
      </c>
      <c r="K404" s="39">
        <v>2021.1</v>
      </c>
      <c r="L404" s="39">
        <v>2021.12</v>
      </c>
      <c r="M404" s="210" t="s">
        <v>551</v>
      </c>
      <c r="N404" s="84" t="s">
        <v>1844</v>
      </c>
      <c r="O404" s="3"/>
    </row>
    <row r="405" s="1" customFormat="1" ht="38.1" customHeight="1" spans="1:15">
      <c r="A405" s="112">
        <v>144</v>
      </c>
      <c r="B405" s="174" t="s">
        <v>1845</v>
      </c>
      <c r="C405" s="174" t="s">
        <v>1846</v>
      </c>
      <c r="D405" s="174" t="s">
        <v>1847</v>
      </c>
      <c r="E405" s="193" t="s">
        <v>145</v>
      </c>
      <c r="F405" s="176">
        <v>20</v>
      </c>
      <c r="G405" s="132" t="s">
        <v>101</v>
      </c>
      <c r="H405" s="176">
        <v>20</v>
      </c>
      <c r="I405" s="174" t="s">
        <v>1848</v>
      </c>
      <c r="J405" s="15" t="s">
        <v>27</v>
      </c>
      <c r="K405" s="39">
        <v>2021.1</v>
      </c>
      <c r="L405" s="39">
        <v>2021.12</v>
      </c>
      <c r="M405" s="182" t="s">
        <v>556</v>
      </c>
      <c r="N405" s="182" t="s">
        <v>1849</v>
      </c>
      <c r="O405" s="3"/>
    </row>
    <row r="406" s="1" customFormat="1" ht="42" customHeight="1" spans="1:15">
      <c r="A406" s="112">
        <v>145</v>
      </c>
      <c r="B406" s="174" t="s">
        <v>1850</v>
      </c>
      <c r="C406" s="194" t="s">
        <v>1851</v>
      </c>
      <c r="D406" s="174" t="s">
        <v>1852</v>
      </c>
      <c r="E406" s="193" t="s">
        <v>1853</v>
      </c>
      <c r="F406" s="195">
        <v>14</v>
      </c>
      <c r="G406" s="132" t="s">
        <v>101</v>
      </c>
      <c r="H406" s="195">
        <v>14</v>
      </c>
      <c r="I406" s="182" t="s">
        <v>1854</v>
      </c>
      <c r="J406" s="15" t="s">
        <v>27</v>
      </c>
      <c r="K406" s="39">
        <v>2021.1</v>
      </c>
      <c r="L406" s="39">
        <v>2021.12</v>
      </c>
      <c r="M406" s="182" t="s">
        <v>556</v>
      </c>
      <c r="N406" s="182" t="s">
        <v>1855</v>
      </c>
      <c r="O406" s="3"/>
    </row>
    <row r="407" s="1" customFormat="1" ht="42.75" customHeight="1" spans="1:15">
      <c r="A407" s="112">
        <v>146</v>
      </c>
      <c r="B407" s="84" t="s">
        <v>1856</v>
      </c>
      <c r="C407" s="84" t="s">
        <v>1857</v>
      </c>
      <c r="D407" s="84" t="s">
        <v>1858</v>
      </c>
      <c r="E407" s="196" t="s">
        <v>1831</v>
      </c>
      <c r="F407" s="35">
        <v>22</v>
      </c>
      <c r="G407" s="132" t="s">
        <v>101</v>
      </c>
      <c r="H407" s="35">
        <v>22</v>
      </c>
      <c r="I407" s="84" t="s">
        <v>1859</v>
      </c>
      <c r="J407" s="15" t="s">
        <v>27</v>
      </c>
      <c r="K407" s="39">
        <v>2021.1</v>
      </c>
      <c r="L407" s="39">
        <v>2021.12</v>
      </c>
      <c r="M407" s="132" t="s">
        <v>588</v>
      </c>
      <c r="N407" s="84" t="s">
        <v>1860</v>
      </c>
      <c r="O407" s="3"/>
    </row>
    <row r="408" s="1" customFormat="1" ht="65.25" customHeight="1" spans="1:15">
      <c r="A408" s="112">
        <v>147</v>
      </c>
      <c r="B408" s="84" t="s">
        <v>1861</v>
      </c>
      <c r="C408" s="84" t="s">
        <v>1862</v>
      </c>
      <c r="D408" s="37" t="s">
        <v>1863</v>
      </c>
      <c r="E408" s="196" t="s">
        <v>1864</v>
      </c>
      <c r="F408" s="35">
        <v>19</v>
      </c>
      <c r="G408" s="132" t="s">
        <v>101</v>
      </c>
      <c r="H408" s="35">
        <v>19</v>
      </c>
      <c r="I408" s="84" t="s">
        <v>1865</v>
      </c>
      <c r="J408" s="15" t="s">
        <v>27</v>
      </c>
      <c r="K408" s="39">
        <v>2021.1</v>
      </c>
      <c r="L408" s="39">
        <v>2021.12</v>
      </c>
      <c r="M408" s="132" t="s">
        <v>588</v>
      </c>
      <c r="N408" s="84" t="s">
        <v>804</v>
      </c>
      <c r="O408" s="3"/>
    </row>
    <row r="409" s="1" customFormat="1" ht="41.25" customHeight="1" spans="1:15">
      <c r="A409" s="112">
        <v>148</v>
      </c>
      <c r="B409" s="55" t="s">
        <v>1866</v>
      </c>
      <c r="C409" s="197" t="s">
        <v>1867</v>
      </c>
      <c r="D409" s="37" t="s">
        <v>1868</v>
      </c>
      <c r="E409" s="116" t="s">
        <v>1869</v>
      </c>
      <c r="F409" s="35">
        <v>8</v>
      </c>
      <c r="G409" s="132" t="s">
        <v>101</v>
      </c>
      <c r="H409" s="35">
        <v>8</v>
      </c>
      <c r="I409" s="55" t="s">
        <v>1870</v>
      </c>
      <c r="J409" s="15" t="s">
        <v>27</v>
      </c>
      <c r="K409" s="39">
        <v>2021.1</v>
      </c>
      <c r="L409" s="39">
        <v>2021.12</v>
      </c>
      <c r="M409" s="132" t="s">
        <v>588</v>
      </c>
      <c r="N409" s="84" t="s">
        <v>804</v>
      </c>
      <c r="O409" s="3"/>
    </row>
    <row r="410" s="1" customFormat="1" ht="36.75" customHeight="1" spans="1:15">
      <c r="A410" s="112">
        <v>149</v>
      </c>
      <c r="B410" s="143" t="s">
        <v>1871</v>
      </c>
      <c r="C410" s="127" t="s">
        <v>1872</v>
      </c>
      <c r="D410" s="127" t="s">
        <v>1873</v>
      </c>
      <c r="E410" s="127" t="s">
        <v>1361</v>
      </c>
      <c r="F410" s="144">
        <v>24</v>
      </c>
      <c r="G410" s="132" t="s">
        <v>101</v>
      </c>
      <c r="H410" s="144">
        <v>24</v>
      </c>
      <c r="I410" s="139" t="s">
        <v>1874</v>
      </c>
      <c r="J410" s="15" t="s">
        <v>27</v>
      </c>
      <c r="K410" s="39">
        <v>2021.1</v>
      </c>
      <c r="L410" s="39">
        <v>2021.12</v>
      </c>
      <c r="M410" s="127" t="s">
        <v>515</v>
      </c>
      <c r="N410" s="127" t="s">
        <v>279</v>
      </c>
      <c r="O410" s="3"/>
    </row>
    <row r="411" s="1" customFormat="1" ht="38.1" customHeight="1" spans="1:15">
      <c r="A411" s="112">
        <v>150</v>
      </c>
      <c r="B411" s="198" t="s">
        <v>1875</v>
      </c>
      <c r="C411" s="198" t="s">
        <v>1876</v>
      </c>
      <c r="D411" s="199" t="s">
        <v>1877</v>
      </c>
      <c r="E411" s="198" t="s">
        <v>1878</v>
      </c>
      <c r="F411" s="200">
        <v>30</v>
      </c>
      <c r="G411" s="132" t="s">
        <v>101</v>
      </c>
      <c r="H411" s="200">
        <v>30</v>
      </c>
      <c r="I411" s="198" t="s">
        <v>1879</v>
      </c>
      <c r="J411" s="15" t="s">
        <v>27</v>
      </c>
      <c r="K411" s="39">
        <v>2021.1</v>
      </c>
      <c r="L411" s="39">
        <v>2021.12</v>
      </c>
      <c r="M411" s="150" t="s">
        <v>561</v>
      </c>
      <c r="N411" s="199" t="s">
        <v>1880</v>
      </c>
      <c r="O411" s="3"/>
    </row>
    <row r="412" s="1" customFormat="1" ht="33.75" spans="1:15">
      <c r="A412" s="112">
        <v>151</v>
      </c>
      <c r="B412" s="201" t="s">
        <v>1881</v>
      </c>
      <c r="C412" s="197" t="s">
        <v>1882</v>
      </c>
      <c r="D412" s="197" t="s">
        <v>1883</v>
      </c>
      <c r="E412" s="55" t="s">
        <v>1884</v>
      </c>
      <c r="F412" s="202">
        <v>16</v>
      </c>
      <c r="G412" s="132" t="s">
        <v>101</v>
      </c>
      <c r="H412" s="202">
        <v>16</v>
      </c>
      <c r="I412" s="197" t="s">
        <v>1885</v>
      </c>
      <c r="J412" s="15" t="s">
        <v>27</v>
      </c>
      <c r="K412" s="39">
        <v>2021.1</v>
      </c>
      <c r="L412" s="39">
        <v>2021.12</v>
      </c>
      <c r="M412" s="150" t="s">
        <v>561</v>
      </c>
      <c r="N412" s="197" t="s">
        <v>1244</v>
      </c>
      <c r="O412" s="3"/>
    </row>
    <row r="413" s="1" customFormat="1" ht="42" customHeight="1" spans="1:15">
      <c r="A413" s="112">
        <v>152</v>
      </c>
      <c r="B413" s="201" t="s">
        <v>1886</v>
      </c>
      <c r="C413" s="197" t="s">
        <v>1887</v>
      </c>
      <c r="D413" s="197" t="s">
        <v>1888</v>
      </c>
      <c r="E413" s="203" t="s">
        <v>1602</v>
      </c>
      <c r="F413" s="202">
        <v>6</v>
      </c>
      <c r="G413" s="132" t="s">
        <v>101</v>
      </c>
      <c r="H413" s="202">
        <v>6</v>
      </c>
      <c r="I413" s="197" t="s">
        <v>1889</v>
      </c>
      <c r="J413" s="15" t="s">
        <v>27</v>
      </c>
      <c r="K413" s="39">
        <v>2021.1</v>
      </c>
      <c r="L413" s="39">
        <v>2021.12</v>
      </c>
      <c r="M413" s="150" t="s">
        <v>561</v>
      </c>
      <c r="N413" s="197" t="s">
        <v>1890</v>
      </c>
      <c r="O413" s="3"/>
    </row>
    <row r="414" s="1" customFormat="1" ht="33.75" spans="1:15">
      <c r="A414" s="112">
        <v>153</v>
      </c>
      <c r="B414" s="55" t="s">
        <v>1891</v>
      </c>
      <c r="C414" s="197" t="s">
        <v>1892</v>
      </c>
      <c r="D414" s="197" t="s">
        <v>1893</v>
      </c>
      <c r="E414" s="55" t="s">
        <v>1894</v>
      </c>
      <c r="F414" s="202">
        <v>20</v>
      </c>
      <c r="G414" s="132" t="s">
        <v>101</v>
      </c>
      <c r="H414" s="202">
        <v>20</v>
      </c>
      <c r="I414" s="197" t="s">
        <v>1895</v>
      </c>
      <c r="J414" s="15" t="s">
        <v>27</v>
      </c>
      <c r="K414" s="39">
        <v>2021.1</v>
      </c>
      <c r="L414" s="39">
        <v>2021.12</v>
      </c>
      <c r="M414" s="150" t="s">
        <v>561</v>
      </c>
      <c r="N414" s="197" t="s">
        <v>1896</v>
      </c>
      <c r="O414" s="3"/>
    </row>
    <row r="415" s="1" customFormat="1" ht="33.75" spans="1:15">
      <c r="A415" s="112">
        <v>154</v>
      </c>
      <c r="B415" s="55" t="s">
        <v>1897</v>
      </c>
      <c r="C415" s="197" t="s">
        <v>1898</v>
      </c>
      <c r="D415" s="197" t="s">
        <v>1899</v>
      </c>
      <c r="E415" s="55" t="s">
        <v>1900</v>
      </c>
      <c r="F415" s="202">
        <v>16</v>
      </c>
      <c r="G415" s="132" t="s">
        <v>101</v>
      </c>
      <c r="H415" s="202">
        <v>16</v>
      </c>
      <c r="I415" s="112" t="s">
        <v>1901</v>
      </c>
      <c r="J415" s="15" t="s">
        <v>27</v>
      </c>
      <c r="K415" s="39">
        <v>2021.1</v>
      </c>
      <c r="L415" s="39">
        <v>2021.12</v>
      </c>
      <c r="M415" s="150" t="s">
        <v>561</v>
      </c>
      <c r="N415" s="197" t="s">
        <v>1250</v>
      </c>
      <c r="O415" s="3"/>
    </row>
    <row r="416" s="1" customFormat="1" ht="27" customHeight="1" spans="1:15">
      <c r="A416" s="112">
        <v>155</v>
      </c>
      <c r="B416" s="55" t="s">
        <v>1902</v>
      </c>
      <c r="C416" s="84" t="s">
        <v>1903</v>
      </c>
      <c r="D416" s="55" t="s">
        <v>1904</v>
      </c>
      <c r="E416" s="55" t="s">
        <v>1905</v>
      </c>
      <c r="F416" s="35">
        <v>20</v>
      </c>
      <c r="G416" s="132" t="s">
        <v>101</v>
      </c>
      <c r="H416" s="35">
        <v>20</v>
      </c>
      <c r="I416" s="197" t="s">
        <v>1906</v>
      </c>
      <c r="J416" s="15" t="s">
        <v>27</v>
      </c>
      <c r="K416" s="39">
        <v>2021.1</v>
      </c>
      <c r="L416" s="39">
        <v>2021.12</v>
      </c>
      <c r="M416" s="197" t="s">
        <v>566</v>
      </c>
      <c r="N416" s="84" t="s">
        <v>1907</v>
      </c>
      <c r="O416" s="3"/>
    </row>
    <row r="417" s="1" customFormat="1" ht="33.75" spans="1:15">
      <c r="A417" s="112">
        <v>156</v>
      </c>
      <c r="B417" s="55" t="s">
        <v>1908</v>
      </c>
      <c r="C417" s="197" t="s">
        <v>1909</v>
      </c>
      <c r="D417" s="55" t="s">
        <v>1910</v>
      </c>
      <c r="E417" s="116" t="s">
        <v>1911</v>
      </c>
      <c r="F417" s="202">
        <v>20</v>
      </c>
      <c r="G417" s="132" t="s">
        <v>101</v>
      </c>
      <c r="H417" s="202">
        <v>20</v>
      </c>
      <c r="I417" s="197" t="s">
        <v>1912</v>
      </c>
      <c r="J417" s="15" t="s">
        <v>27</v>
      </c>
      <c r="K417" s="39">
        <v>2021.1</v>
      </c>
      <c r="L417" s="39">
        <v>2021.12</v>
      </c>
      <c r="M417" s="197" t="s">
        <v>566</v>
      </c>
      <c r="N417" s="55" t="s">
        <v>1913</v>
      </c>
      <c r="O417" s="3"/>
    </row>
    <row r="418" s="1" customFormat="1" ht="33" customHeight="1" spans="1:15">
      <c r="A418" s="112">
        <v>157</v>
      </c>
      <c r="B418" s="55" t="s">
        <v>1914</v>
      </c>
      <c r="C418" s="84" t="s">
        <v>1915</v>
      </c>
      <c r="D418" s="55" t="s">
        <v>1916</v>
      </c>
      <c r="E418" s="116" t="s">
        <v>1917</v>
      </c>
      <c r="F418" s="35">
        <v>35</v>
      </c>
      <c r="G418" s="132" t="s">
        <v>101</v>
      </c>
      <c r="H418" s="35">
        <v>35</v>
      </c>
      <c r="I418" s="197" t="s">
        <v>1918</v>
      </c>
      <c r="J418" s="15" t="s">
        <v>27</v>
      </c>
      <c r="K418" s="39">
        <v>2021.1</v>
      </c>
      <c r="L418" s="39">
        <v>2021.12</v>
      </c>
      <c r="M418" s="197" t="s">
        <v>566</v>
      </c>
      <c r="N418" s="84" t="s">
        <v>1919</v>
      </c>
      <c r="O418" s="3"/>
    </row>
    <row r="419" s="1" customFormat="1" ht="36" customHeight="1" spans="1:15">
      <c r="A419" s="112">
        <v>158</v>
      </c>
      <c r="B419" s="55" t="s">
        <v>1920</v>
      </c>
      <c r="C419" s="84" t="s">
        <v>1921</v>
      </c>
      <c r="D419" s="55" t="s">
        <v>1922</v>
      </c>
      <c r="E419" s="116" t="s">
        <v>100</v>
      </c>
      <c r="F419" s="35">
        <v>5</v>
      </c>
      <c r="G419" s="132" t="s">
        <v>101</v>
      </c>
      <c r="H419" s="35">
        <v>5</v>
      </c>
      <c r="I419" s="197" t="s">
        <v>1923</v>
      </c>
      <c r="J419" s="15" t="s">
        <v>27</v>
      </c>
      <c r="K419" s="39">
        <v>2021.1</v>
      </c>
      <c r="L419" s="39">
        <v>2021.12</v>
      </c>
      <c r="M419" s="197" t="s">
        <v>566</v>
      </c>
      <c r="N419" s="55" t="s">
        <v>1924</v>
      </c>
      <c r="O419" s="3"/>
    </row>
    <row r="420" s="1" customFormat="1" ht="33.75" spans="1:15">
      <c r="A420" s="112">
        <v>159</v>
      </c>
      <c r="B420" s="114" t="s">
        <v>1925</v>
      </c>
      <c r="C420" s="204" t="s">
        <v>1926</v>
      </c>
      <c r="D420" s="205" t="s">
        <v>1927</v>
      </c>
      <c r="E420" s="137" t="s">
        <v>1928</v>
      </c>
      <c r="F420" s="206">
        <v>12</v>
      </c>
      <c r="G420" s="132" t="s">
        <v>101</v>
      </c>
      <c r="H420" s="206">
        <v>12</v>
      </c>
      <c r="I420" s="205" t="s">
        <v>1929</v>
      </c>
      <c r="J420" s="15" t="s">
        <v>27</v>
      </c>
      <c r="K420" s="39">
        <v>2021.1</v>
      </c>
      <c r="L420" s="39">
        <v>2021.12</v>
      </c>
      <c r="M420" s="205" t="s">
        <v>571</v>
      </c>
      <c r="N420" s="205" t="s">
        <v>1930</v>
      </c>
      <c r="O420" s="3"/>
    </row>
    <row r="421" s="1" customFormat="1" ht="36.95" customHeight="1" spans="1:15">
      <c r="A421" s="112">
        <v>160</v>
      </c>
      <c r="B421" s="114" t="s">
        <v>1931</v>
      </c>
      <c r="C421" s="204" t="s">
        <v>1932</v>
      </c>
      <c r="D421" s="205" t="s">
        <v>1933</v>
      </c>
      <c r="E421" s="32" t="s">
        <v>1934</v>
      </c>
      <c r="F421" s="206">
        <v>20</v>
      </c>
      <c r="G421" s="132" t="s">
        <v>101</v>
      </c>
      <c r="H421" s="206">
        <v>20</v>
      </c>
      <c r="I421" s="205" t="s">
        <v>1935</v>
      </c>
      <c r="J421" s="15" t="s">
        <v>27</v>
      </c>
      <c r="K421" s="39">
        <v>2021.1</v>
      </c>
      <c r="L421" s="39">
        <v>2021.12</v>
      </c>
      <c r="M421" s="205" t="s">
        <v>571</v>
      </c>
      <c r="N421" s="205" t="s">
        <v>1936</v>
      </c>
      <c r="O421" s="3"/>
    </row>
    <row r="422" s="1" customFormat="1" ht="39" customHeight="1" spans="1:15">
      <c r="A422" s="112">
        <v>161</v>
      </c>
      <c r="B422" s="114" t="s">
        <v>1937</v>
      </c>
      <c r="C422" s="205" t="s">
        <v>1938</v>
      </c>
      <c r="D422" s="205" t="s">
        <v>1939</v>
      </c>
      <c r="E422" s="32" t="s">
        <v>1934</v>
      </c>
      <c r="F422" s="206">
        <v>20</v>
      </c>
      <c r="G422" s="132" t="s">
        <v>101</v>
      </c>
      <c r="H422" s="206">
        <v>20</v>
      </c>
      <c r="I422" s="205" t="s">
        <v>1940</v>
      </c>
      <c r="J422" s="15" t="s">
        <v>27</v>
      </c>
      <c r="K422" s="39">
        <v>2021.1</v>
      </c>
      <c r="L422" s="39">
        <v>2021.12</v>
      </c>
      <c r="M422" s="205" t="s">
        <v>571</v>
      </c>
      <c r="N422" s="205" t="s">
        <v>1941</v>
      </c>
      <c r="O422" s="3"/>
    </row>
    <row r="423" s="1" customFormat="1" ht="63" customHeight="1" spans="1:15">
      <c r="A423" s="112">
        <v>162</v>
      </c>
      <c r="B423" s="114" t="s">
        <v>1942</v>
      </c>
      <c r="C423" s="205" t="s">
        <v>1943</v>
      </c>
      <c r="D423" s="205" t="s">
        <v>1944</v>
      </c>
      <c r="E423" s="114" t="s">
        <v>1602</v>
      </c>
      <c r="F423" s="206">
        <v>27</v>
      </c>
      <c r="G423" s="132" t="s">
        <v>101</v>
      </c>
      <c r="H423" s="206">
        <v>27</v>
      </c>
      <c r="I423" s="205" t="s">
        <v>1945</v>
      </c>
      <c r="J423" s="15" t="s">
        <v>27</v>
      </c>
      <c r="K423" s="39">
        <v>2021.1</v>
      </c>
      <c r="L423" s="39">
        <v>2021.12</v>
      </c>
      <c r="M423" s="205" t="s">
        <v>571</v>
      </c>
      <c r="N423" s="205" t="s">
        <v>1946</v>
      </c>
      <c r="O423" s="3"/>
    </row>
    <row r="424" s="1" customFormat="1" ht="45" spans="1:15">
      <c r="A424" s="112">
        <v>163</v>
      </c>
      <c r="B424" s="114" t="s">
        <v>1947</v>
      </c>
      <c r="C424" s="205" t="s">
        <v>1932</v>
      </c>
      <c r="D424" s="205" t="s">
        <v>1948</v>
      </c>
      <c r="E424" s="114" t="s">
        <v>1934</v>
      </c>
      <c r="F424" s="206">
        <v>20</v>
      </c>
      <c r="G424" s="132" t="s">
        <v>101</v>
      </c>
      <c r="H424" s="206">
        <v>20</v>
      </c>
      <c r="I424" s="205" t="s">
        <v>1949</v>
      </c>
      <c r="J424" s="15" t="s">
        <v>27</v>
      </c>
      <c r="K424" s="39">
        <v>2021.1</v>
      </c>
      <c r="L424" s="39">
        <v>2021.12</v>
      </c>
      <c r="M424" s="205" t="s">
        <v>571</v>
      </c>
      <c r="N424" s="205" t="s">
        <v>1950</v>
      </c>
      <c r="O424" s="3"/>
    </row>
    <row r="425" s="1" customFormat="1" ht="45.95" customHeight="1" spans="1:15">
      <c r="A425" s="112">
        <v>164</v>
      </c>
      <c r="B425" s="188" t="s">
        <v>1951</v>
      </c>
      <c r="C425" s="189" t="s">
        <v>1952</v>
      </c>
      <c r="D425" s="189" t="s">
        <v>1953</v>
      </c>
      <c r="E425" s="190" t="s">
        <v>1954</v>
      </c>
      <c r="F425" s="35">
        <v>10</v>
      </c>
      <c r="G425" s="132" t="s">
        <v>101</v>
      </c>
      <c r="H425" s="35">
        <v>10</v>
      </c>
      <c r="I425" s="189" t="s">
        <v>1955</v>
      </c>
      <c r="J425" s="15" t="s">
        <v>27</v>
      </c>
      <c r="K425" s="39">
        <v>2021.1</v>
      </c>
      <c r="L425" s="39">
        <v>2021.12</v>
      </c>
      <c r="M425" s="210" t="s">
        <v>1956</v>
      </c>
      <c r="N425" s="132" t="s">
        <v>1957</v>
      </c>
      <c r="O425" s="3"/>
    </row>
    <row r="426" s="1" customFormat="1" ht="48.95" customHeight="1" spans="1:15">
      <c r="A426" s="112">
        <v>165</v>
      </c>
      <c r="B426" s="188" t="s">
        <v>1958</v>
      </c>
      <c r="C426" s="189" t="s">
        <v>1959</v>
      </c>
      <c r="D426" s="189" t="s">
        <v>1960</v>
      </c>
      <c r="E426" s="190" t="s">
        <v>1954</v>
      </c>
      <c r="F426" s="35">
        <v>15</v>
      </c>
      <c r="G426" s="132" t="s">
        <v>101</v>
      </c>
      <c r="H426" s="35">
        <v>15</v>
      </c>
      <c r="I426" s="189" t="s">
        <v>1961</v>
      </c>
      <c r="J426" s="15" t="s">
        <v>27</v>
      </c>
      <c r="K426" s="39">
        <v>2021.1</v>
      </c>
      <c r="L426" s="39">
        <v>2021.12</v>
      </c>
      <c r="M426" s="210" t="s">
        <v>1956</v>
      </c>
      <c r="N426" s="132" t="s">
        <v>1962</v>
      </c>
      <c r="O426" s="3"/>
    </row>
    <row r="427" s="1" customFormat="1" ht="39" customHeight="1" spans="1:15">
      <c r="A427" s="112">
        <v>166</v>
      </c>
      <c r="B427" s="188" t="s">
        <v>1963</v>
      </c>
      <c r="C427" s="189" t="s">
        <v>1964</v>
      </c>
      <c r="D427" s="189" t="s">
        <v>1965</v>
      </c>
      <c r="E427" s="190" t="s">
        <v>1966</v>
      </c>
      <c r="F427" s="35">
        <v>14</v>
      </c>
      <c r="G427" s="132" t="s">
        <v>101</v>
      </c>
      <c r="H427" s="35">
        <v>14</v>
      </c>
      <c r="I427" s="189" t="s">
        <v>1967</v>
      </c>
      <c r="J427" s="15" t="s">
        <v>27</v>
      </c>
      <c r="K427" s="39">
        <v>2021.1</v>
      </c>
      <c r="L427" s="39">
        <v>2021.12</v>
      </c>
      <c r="M427" s="210" t="s">
        <v>1956</v>
      </c>
      <c r="N427" s="132" t="s">
        <v>1968</v>
      </c>
      <c r="O427" s="3"/>
    </row>
    <row r="428" s="1" customFormat="1" ht="57.95" customHeight="1" spans="1:15">
      <c r="A428" s="112">
        <v>167</v>
      </c>
      <c r="B428" s="55" t="s">
        <v>1513</v>
      </c>
      <c r="C428" s="55" t="s">
        <v>1969</v>
      </c>
      <c r="D428" s="55" t="s">
        <v>1970</v>
      </c>
      <c r="E428" s="55" t="s">
        <v>1971</v>
      </c>
      <c r="F428" s="202">
        <v>18</v>
      </c>
      <c r="G428" s="132" t="s">
        <v>101</v>
      </c>
      <c r="H428" s="202">
        <v>18</v>
      </c>
      <c r="I428" s="55" t="s">
        <v>1972</v>
      </c>
      <c r="J428" s="15" t="s">
        <v>27</v>
      </c>
      <c r="K428" s="39">
        <v>2021.1</v>
      </c>
      <c r="L428" s="39">
        <v>2021.12</v>
      </c>
      <c r="M428" s="55" t="s">
        <v>581</v>
      </c>
      <c r="N428" s="55" t="s">
        <v>1973</v>
      </c>
      <c r="O428" s="3"/>
    </row>
    <row r="429" s="1" customFormat="1" ht="42" customHeight="1" spans="1:15">
      <c r="A429" s="112">
        <v>168</v>
      </c>
      <c r="B429" s="17" t="s">
        <v>1974</v>
      </c>
      <c r="C429" s="55" t="s">
        <v>1975</v>
      </c>
      <c r="D429" s="55" t="s">
        <v>1976</v>
      </c>
      <c r="E429" s="55" t="s">
        <v>1977</v>
      </c>
      <c r="F429" s="202">
        <v>20</v>
      </c>
      <c r="G429" s="132" t="s">
        <v>101</v>
      </c>
      <c r="H429" s="202">
        <v>20</v>
      </c>
      <c r="I429" s="55" t="s">
        <v>1978</v>
      </c>
      <c r="J429" s="15" t="s">
        <v>27</v>
      </c>
      <c r="K429" s="39">
        <v>2021.1</v>
      </c>
      <c r="L429" s="39">
        <v>2021.12</v>
      </c>
      <c r="M429" s="55" t="s">
        <v>581</v>
      </c>
      <c r="N429" s="55" t="s">
        <v>1979</v>
      </c>
      <c r="O429" s="3"/>
    </row>
    <row r="430" s="1" customFormat="1" ht="35.1" customHeight="1" spans="1:15">
      <c r="A430" s="112">
        <v>169</v>
      </c>
      <c r="B430" s="17" t="s">
        <v>1980</v>
      </c>
      <c r="C430" s="55" t="s">
        <v>1981</v>
      </c>
      <c r="D430" s="55" t="s">
        <v>1982</v>
      </c>
      <c r="E430" s="55" t="s">
        <v>1476</v>
      </c>
      <c r="F430" s="202">
        <v>20</v>
      </c>
      <c r="G430" s="132" t="s">
        <v>101</v>
      </c>
      <c r="H430" s="202">
        <v>20</v>
      </c>
      <c r="I430" s="55" t="s">
        <v>1983</v>
      </c>
      <c r="J430" s="15" t="s">
        <v>27</v>
      </c>
      <c r="K430" s="39">
        <v>2021.1</v>
      </c>
      <c r="L430" s="39">
        <v>2021.12</v>
      </c>
      <c r="M430" s="55" t="s">
        <v>581</v>
      </c>
      <c r="N430" s="55" t="s">
        <v>1036</v>
      </c>
      <c r="O430" s="3"/>
    </row>
    <row r="431" s="1" customFormat="1" ht="36" customHeight="1" spans="1:15">
      <c r="A431" s="112">
        <v>170</v>
      </c>
      <c r="B431" s="17" t="s">
        <v>1984</v>
      </c>
      <c r="C431" s="55" t="s">
        <v>1985</v>
      </c>
      <c r="D431" s="55" t="s">
        <v>1986</v>
      </c>
      <c r="E431" s="55" t="s">
        <v>1476</v>
      </c>
      <c r="F431" s="202">
        <v>20</v>
      </c>
      <c r="G431" s="132" t="s">
        <v>101</v>
      </c>
      <c r="H431" s="202">
        <v>20</v>
      </c>
      <c r="I431" s="17" t="s">
        <v>1987</v>
      </c>
      <c r="J431" s="15" t="s">
        <v>27</v>
      </c>
      <c r="K431" s="39">
        <v>2021.1</v>
      </c>
      <c r="L431" s="39">
        <v>2021.12</v>
      </c>
      <c r="M431" s="55" t="s">
        <v>581</v>
      </c>
      <c r="N431" s="55" t="s">
        <v>1988</v>
      </c>
      <c r="O431" s="3"/>
    </row>
    <row r="432" s="1" customFormat="1" ht="62.25" customHeight="1" spans="1:15">
      <c r="A432" s="112">
        <v>171</v>
      </c>
      <c r="B432" s="17" t="s">
        <v>1989</v>
      </c>
      <c r="C432" s="55" t="s">
        <v>1990</v>
      </c>
      <c r="D432" s="55" t="s">
        <v>1991</v>
      </c>
      <c r="E432" s="55" t="s">
        <v>1476</v>
      </c>
      <c r="F432" s="202">
        <v>15</v>
      </c>
      <c r="G432" s="132" t="s">
        <v>101</v>
      </c>
      <c r="H432" s="202">
        <v>15</v>
      </c>
      <c r="I432" s="55" t="s">
        <v>1992</v>
      </c>
      <c r="J432" s="15" t="s">
        <v>27</v>
      </c>
      <c r="K432" s="39">
        <v>2021.1</v>
      </c>
      <c r="L432" s="39">
        <v>2021.12</v>
      </c>
      <c r="M432" s="55" t="s">
        <v>581</v>
      </c>
      <c r="N432" s="55" t="s">
        <v>1993</v>
      </c>
      <c r="O432" s="3"/>
    </row>
    <row r="433" s="1" customFormat="1" ht="39" customHeight="1" spans="1:15">
      <c r="A433" s="112">
        <v>172</v>
      </c>
      <c r="B433" s="132" t="s">
        <v>1994</v>
      </c>
      <c r="C433" s="132" t="s">
        <v>1995</v>
      </c>
      <c r="D433" s="132" t="s">
        <v>1996</v>
      </c>
      <c r="E433" s="132" t="s">
        <v>1997</v>
      </c>
      <c r="F433" s="35">
        <v>35</v>
      </c>
      <c r="G433" s="132" t="s">
        <v>101</v>
      </c>
      <c r="H433" s="35">
        <v>35</v>
      </c>
      <c r="I433" s="132" t="s">
        <v>1998</v>
      </c>
      <c r="J433" s="15" t="s">
        <v>27</v>
      </c>
      <c r="K433" s="39">
        <v>2021.1</v>
      </c>
      <c r="L433" s="39">
        <v>2021.12</v>
      </c>
      <c r="M433" s="132" t="s">
        <v>595</v>
      </c>
      <c r="N433" s="132" t="s">
        <v>1999</v>
      </c>
      <c r="O433" s="3"/>
    </row>
    <row r="434" s="1" customFormat="1" ht="48.95" customHeight="1" spans="1:15">
      <c r="A434" s="112">
        <v>173</v>
      </c>
      <c r="B434" s="132" t="s">
        <v>2000</v>
      </c>
      <c r="C434" s="132" t="s">
        <v>2001</v>
      </c>
      <c r="D434" s="132" t="s">
        <v>2002</v>
      </c>
      <c r="E434" s="132" t="s">
        <v>2003</v>
      </c>
      <c r="F434" s="35">
        <v>15</v>
      </c>
      <c r="G434" s="132" t="s">
        <v>101</v>
      </c>
      <c r="H434" s="35">
        <v>15</v>
      </c>
      <c r="I434" s="132" t="s">
        <v>2004</v>
      </c>
      <c r="J434" s="15" t="s">
        <v>27</v>
      </c>
      <c r="K434" s="39">
        <v>2021.1</v>
      </c>
      <c r="L434" s="39">
        <v>2021.12</v>
      </c>
      <c r="M434" s="132" t="s">
        <v>595</v>
      </c>
      <c r="N434" s="132" t="s">
        <v>2005</v>
      </c>
      <c r="O434" s="3"/>
    </row>
    <row r="435" s="1" customFormat="1" ht="32.1" customHeight="1" spans="1:15">
      <c r="A435" s="112">
        <v>174</v>
      </c>
      <c r="B435" s="132" t="s">
        <v>2006</v>
      </c>
      <c r="C435" s="132" t="s">
        <v>2007</v>
      </c>
      <c r="D435" s="132" t="s">
        <v>2008</v>
      </c>
      <c r="E435" s="132" t="s">
        <v>1111</v>
      </c>
      <c r="F435" s="35">
        <v>22</v>
      </c>
      <c r="G435" s="132" t="s">
        <v>101</v>
      </c>
      <c r="H435" s="35">
        <v>22</v>
      </c>
      <c r="I435" s="132" t="s">
        <v>2009</v>
      </c>
      <c r="J435" s="15" t="s">
        <v>27</v>
      </c>
      <c r="K435" s="39">
        <v>2021.1</v>
      </c>
      <c r="L435" s="39">
        <v>2021.12</v>
      </c>
      <c r="M435" s="132" t="s">
        <v>595</v>
      </c>
      <c r="N435" s="132" t="s">
        <v>2010</v>
      </c>
      <c r="O435" s="3"/>
    </row>
    <row r="436" s="1" customFormat="1" ht="101.25" spans="1:15">
      <c r="A436" s="112">
        <v>175</v>
      </c>
      <c r="B436" s="84" t="s">
        <v>2011</v>
      </c>
      <c r="C436" s="84" t="s">
        <v>2012</v>
      </c>
      <c r="D436" s="84" t="s">
        <v>2013</v>
      </c>
      <c r="E436" s="84" t="s">
        <v>2014</v>
      </c>
      <c r="F436" s="35">
        <v>10</v>
      </c>
      <c r="G436" s="132" t="s">
        <v>101</v>
      </c>
      <c r="H436" s="35">
        <v>10</v>
      </c>
      <c r="I436" s="211" t="s">
        <v>2015</v>
      </c>
      <c r="J436" s="15" t="s">
        <v>27</v>
      </c>
      <c r="K436" s="39">
        <v>2021.1</v>
      </c>
      <c r="L436" s="39">
        <v>2021.12</v>
      </c>
      <c r="M436" s="211" t="s">
        <v>600</v>
      </c>
      <c r="N436" s="132" t="s">
        <v>2016</v>
      </c>
      <c r="O436" s="3"/>
    </row>
    <row r="437" s="1" customFormat="1" ht="44.1" customHeight="1" spans="1:15">
      <c r="A437" s="112">
        <v>176</v>
      </c>
      <c r="B437" s="84" t="s">
        <v>2017</v>
      </c>
      <c r="C437" s="84" t="s">
        <v>2018</v>
      </c>
      <c r="D437" s="84" t="s">
        <v>2019</v>
      </c>
      <c r="E437" s="84" t="s">
        <v>2020</v>
      </c>
      <c r="F437" s="35">
        <v>20</v>
      </c>
      <c r="G437" s="132" t="s">
        <v>101</v>
      </c>
      <c r="H437" s="35">
        <v>20</v>
      </c>
      <c r="I437" s="211" t="s">
        <v>2021</v>
      </c>
      <c r="J437" s="15" t="s">
        <v>27</v>
      </c>
      <c r="K437" s="39">
        <v>2021.1</v>
      </c>
      <c r="L437" s="39">
        <v>2021.12</v>
      </c>
      <c r="M437" s="211" t="s">
        <v>600</v>
      </c>
      <c r="N437" s="132" t="s">
        <v>2022</v>
      </c>
      <c r="O437" s="3"/>
    </row>
    <row r="438" s="1" customFormat="1" ht="84.95" customHeight="1" spans="1:15">
      <c r="A438" s="112">
        <v>177</v>
      </c>
      <c r="B438" s="112" t="s">
        <v>2023</v>
      </c>
      <c r="C438" s="112" t="s">
        <v>2024</v>
      </c>
      <c r="D438" s="112" t="s">
        <v>2025</v>
      </c>
      <c r="E438" s="173" t="s">
        <v>2026</v>
      </c>
      <c r="F438" s="113">
        <v>12</v>
      </c>
      <c r="G438" s="132" t="s">
        <v>101</v>
      </c>
      <c r="H438" s="113">
        <v>12</v>
      </c>
      <c r="I438" s="180" t="s">
        <v>2027</v>
      </c>
      <c r="J438" s="15" t="s">
        <v>27</v>
      </c>
      <c r="K438" s="39">
        <v>2021.1</v>
      </c>
      <c r="L438" s="39">
        <v>2021.12</v>
      </c>
      <c r="M438" s="149" t="s">
        <v>1585</v>
      </c>
      <c r="N438" s="181" t="s">
        <v>2028</v>
      </c>
      <c r="O438" s="3"/>
    </row>
    <row r="439" s="1" customFormat="1" ht="54" customHeight="1" spans="1:15">
      <c r="A439" s="112">
        <v>178</v>
      </c>
      <c r="B439" s="132" t="s">
        <v>2029</v>
      </c>
      <c r="C439" s="207" t="s">
        <v>2030</v>
      </c>
      <c r="D439" s="132" t="s">
        <v>2031</v>
      </c>
      <c r="E439" s="37" t="s">
        <v>2032</v>
      </c>
      <c r="F439" s="35">
        <v>10</v>
      </c>
      <c r="G439" s="132" t="s">
        <v>101</v>
      </c>
      <c r="H439" s="35">
        <v>10</v>
      </c>
      <c r="I439" s="132" t="s">
        <v>2033</v>
      </c>
      <c r="J439" s="15" t="s">
        <v>27</v>
      </c>
      <c r="K439" s="39">
        <v>2021.1</v>
      </c>
      <c r="L439" s="39">
        <v>2021.12</v>
      </c>
      <c r="M439" s="132" t="s">
        <v>610</v>
      </c>
      <c r="N439" s="132" t="s">
        <v>2034</v>
      </c>
      <c r="O439" s="3"/>
    </row>
    <row r="440" s="1" customFormat="1" ht="56.25" spans="1:15">
      <c r="A440" s="112">
        <v>179</v>
      </c>
      <c r="B440" s="112" t="s">
        <v>2035</v>
      </c>
      <c r="C440" s="208" t="s">
        <v>2036</v>
      </c>
      <c r="D440" s="112" t="s">
        <v>2037</v>
      </c>
      <c r="E440" s="39" t="s">
        <v>2038</v>
      </c>
      <c r="F440" s="128">
        <v>12</v>
      </c>
      <c r="G440" s="132" t="s">
        <v>101</v>
      </c>
      <c r="H440" s="128">
        <v>12</v>
      </c>
      <c r="I440" s="112" t="s">
        <v>2039</v>
      </c>
      <c r="J440" s="132" t="s">
        <v>27</v>
      </c>
      <c r="K440" s="212">
        <v>44440</v>
      </c>
      <c r="L440" s="212">
        <v>44501</v>
      </c>
      <c r="M440" s="132" t="s">
        <v>610</v>
      </c>
      <c r="N440" s="132" t="s">
        <v>2040</v>
      </c>
      <c r="O440" s="3"/>
    </row>
    <row r="441" s="1" customFormat="1" ht="96" customHeight="1" spans="1:15">
      <c r="A441" s="112">
        <v>180</v>
      </c>
      <c r="B441" s="112" t="s">
        <v>2041</v>
      </c>
      <c r="C441" s="208" t="s">
        <v>2042</v>
      </c>
      <c r="D441" s="112" t="s">
        <v>2043</v>
      </c>
      <c r="E441" s="39" t="s">
        <v>2044</v>
      </c>
      <c r="F441" s="128">
        <v>18</v>
      </c>
      <c r="G441" s="132" t="s">
        <v>101</v>
      </c>
      <c r="H441" s="128">
        <v>18</v>
      </c>
      <c r="I441" s="112" t="s">
        <v>2045</v>
      </c>
      <c r="J441" s="15" t="s">
        <v>27</v>
      </c>
      <c r="K441" s="39">
        <v>2021.1</v>
      </c>
      <c r="L441" s="39">
        <v>2021.12</v>
      </c>
      <c r="M441" s="132" t="s">
        <v>610</v>
      </c>
      <c r="N441" s="132" t="s">
        <v>2034</v>
      </c>
      <c r="O441" s="3"/>
    </row>
    <row r="442" s="1" customFormat="1" ht="45" customHeight="1" spans="1:15">
      <c r="A442" s="112">
        <v>181</v>
      </c>
      <c r="B442" s="112" t="s">
        <v>2041</v>
      </c>
      <c r="C442" s="208" t="s">
        <v>2046</v>
      </c>
      <c r="D442" s="112" t="s">
        <v>2047</v>
      </c>
      <c r="E442" s="39" t="s">
        <v>100</v>
      </c>
      <c r="F442" s="128">
        <v>8</v>
      </c>
      <c r="G442" s="132" t="s">
        <v>101</v>
      </c>
      <c r="H442" s="128">
        <v>8</v>
      </c>
      <c r="I442" s="112" t="s">
        <v>2048</v>
      </c>
      <c r="J442" s="15" t="s">
        <v>27</v>
      </c>
      <c r="K442" s="39">
        <v>2021.1</v>
      </c>
      <c r="L442" s="39">
        <v>2021.12</v>
      </c>
      <c r="M442" s="132" t="s">
        <v>610</v>
      </c>
      <c r="N442" s="132" t="s">
        <v>2034</v>
      </c>
      <c r="O442" s="3"/>
    </row>
    <row r="443" s="1" customFormat="1" ht="40.5" customHeight="1" spans="1:15">
      <c r="A443" s="112">
        <v>182</v>
      </c>
      <c r="B443" s="132" t="s">
        <v>2049</v>
      </c>
      <c r="C443" s="132" t="s">
        <v>2050</v>
      </c>
      <c r="D443" s="132" t="s">
        <v>2051</v>
      </c>
      <c r="E443" s="133" t="s">
        <v>2052</v>
      </c>
      <c r="F443" s="35">
        <v>10</v>
      </c>
      <c r="G443" s="132" t="s">
        <v>101</v>
      </c>
      <c r="H443" s="35">
        <v>10</v>
      </c>
      <c r="I443" s="132" t="s">
        <v>2053</v>
      </c>
      <c r="J443" s="15" t="s">
        <v>27</v>
      </c>
      <c r="K443" s="39">
        <v>2021.1</v>
      </c>
      <c r="L443" s="39">
        <v>2021.12</v>
      </c>
      <c r="M443" s="132" t="s">
        <v>629</v>
      </c>
      <c r="N443" s="132" t="s">
        <v>2054</v>
      </c>
      <c r="O443" s="3"/>
    </row>
    <row r="444" s="1" customFormat="1" ht="33.95" customHeight="1" spans="1:15">
      <c r="A444" s="112">
        <v>183</v>
      </c>
      <c r="B444" s="132" t="s">
        <v>2055</v>
      </c>
      <c r="C444" s="132" t="s">
        <v>2056</v>
      </c>
      <c r="D444" s="132" t="s">
        <v>2057</v>
      </c>
      <c r="E444" s="132" t="s">
        <v>1708</v>
      </c>
      <c r="F444" s="35">
        <v>10</v>
      </c>
      <c r="G444" s="132" t="s">
        <v>101</v>
      </c>
      <c r="H444" s="35">
        <v>10</v>
      </c>
      <c r="I444" s="132" t="s">
        <v>2058</v>
      </c>
      <c r="J444" s="15" t="s">
        <v>27</v>
      </c>
      <c r="K444" s="39">
        <v>2021.1</v>
      </c>
      <c r="L444" s="39">
        <v>2021.12</v>
      </c>
      <c r="M444" s="132" t="s">
        <v>629</v>
      </c>
      <c r="N444" s="132" t="s">
        <v>2059</v>
      </c>
      <c r="O444" s="3"/>
    </row>
    <row r="445" s="1" customFormat="1" ht="38.25" customHeight="1" spans="1:15">
      <c r="A445" s="112">
        <v>184</v>
      </c>
      <c r="B445" s="132" t="s">
        <v>2060</v>
      </c>
      <c r="C445" s="132" t="s">
        <v>2061</v>
      </c>
      <c r="D445" s="132" t="s">
        <v>2062</v>
      </c>
      <c r="E445" s="133" t="s">
        <v>1111</v>
      </c>
      <c r="F445" s="35">
        <v>20</v>
      </c>
      <c r="G445" s="132" t="s">
        <v>101</v>
      </c>
      <c r="H445" s="35">
        <v>20</v>
      </c>
      <c r="I445" s="132" t="s">
        <v>2063</v>
      </c>
      <c r="J445" s="15" t="s">
        <v>27</v>
      </c>
      <c r="K445" s="39">
        <v>2021.1</v>
      </c>
      <c r="L445" s="39">
        <v>2021.12</v>
      </c>
      <c r="M445" s="132" t="s">
        <v>615</v>
      </c>
      <c r="N445" s="132" t="s">
        <v>2064</v>
      </c>
      <c r="O445" s="3"/>
    </row>
    <row r="446" s="1" customFormat="1" ht="50.25" customHeight="1" spans="1:15">
      <c r="A446" s="112">
        <v>185</v>
      </c>
      <c r="B446" s="132" t="s">
        <v>2065</v>
      </c>
      <c r="C446" s="132" t="s">
        <v>2066</v>
      </c>
      <c r="D446" s="132" t="s">
        <v>2067</v>
      </c>
      <c r="E446" s="133" t="s">
        <v>1111</v>
      </c>
      <c r="F446" s="35">
        <v>15</v>
      </c>
      <c r="G446" s="132" t="s">
        <v>101</v>
      </c>
      <c r="H446" s="35">
        <v>15</v>
      </c>
      <c r="I446" s="132" t="s">
        <v>2063</v>
      </c>
      <c r="J446" s="15" t="s">
        <v>27</v>
      </c>
      <c r="K446" s="39">
        <v>2021.1</v>
      </c>
      <c r="L446" s="39">
        <v>2021.12</v>
      </c>
      <c r="M446" s="132" t="s">
        <v>615</v>
      </c>
      <c r="N446" s="132" t="s">
        <v>2068</v>
      </c>
      <c r="O446" s="3"/>
    </row>
    <row r="447" s="1" customFormat="1" ht="33" customHeight="1" spans="1:15">
      <c r="A447" s="112">
        <v>186</v>
      </c>
      <c r="B447" s="132" t="s">
        <v>2069</v>
      </c>
      <c r="C447" s="132" t="s">
        <v>2070</v>
      </c>
      <c r="D447" s="132" t="s">
        <v>2071</v>
      </c>
      <c r="E447" s="133" t="s">
        <v>2072</v>
      </c>
      <c r="F447" s="35">
        <v>9</v>
      </c>
      <c r="G447" s="132" t="s">
        <v>101</v>
      </c>
      <c r="H447" s="35">
        <v>9</v>
      </c>
      <c r="I447" s="132" t="s">
        <v>2073</v>
      </c>
      <c r="J447" s="15" t="s">
        <v>27</v>
      </c>
      <c r="K447" s="39">
        <v>2021.1</v>
      </c>
      <c r="L447" s="39">
        <v>2021.12</v>
      </c>
      <c r="M447" s="132" t="s">
        <v>615</v>
      </c>
      <c r="N447" s="132" t="s">
        <v>2064</v>
      </c>
      <c r="O447" s="3"/>
    </row>
    <row r="448" s="1" customFormat="1" ht="45" spans="1:15">
      <c r="A448" s="112">
        <v>187</v>
      </c>
      <c r="B448" s="84" t="s">
        <v>2074</v>
      </c>
      <c r="C448" s="84" t="s">
        <v>2075</v>
      </c>
      <c r="D448" s="17" t="s">
        <v>2076</v>
      </c>
      <c r="E448" s="209" t="s">
        <v>2077</v>
      </c>
      <c r="F448" s="187">
        <v>8</v>
      </c>
      <c r="G448" s="132" t="s">
        <v>101</v>
      </c>
      <c r="H448" s="187">
        <v>8</v>
      </c>
      <c r="I448" s="17" t="s">
        <v>2078</v>
      </c>
      <c r="J448" s="15" t="s">
        <v>27</v>
      </c>
      <c r="K448" s="39">
        <v>2021.1</v>
      </c>
      <c r="L448" s="39">
        <v>2021.12</v>
      </c>
      <c r="M448" s="17" t="s">
        <v>2079</v>
      </c>
      <c r="N448" s="17" t="s">
        <v>2080</v>
      </c>
      <c r="O448" s="3"/>
    </row>
    <row r="449" s="1" customFormat="1" ht="33.75" spans="1:15">
      <c r="A449" s="112">
        <v>188</v>
      </c>
      <c r="B449" s="17" t="s">
        <v>2081</v>
      </c>
      <c r="C449" s="185" t="s">
        <v>2082</v>
      </c>
      <c r="D449" s="17" t="s">
        <v>2083</v>
      </c>
      <c r="E449" s="17" t="s">
        <v>2084</v>
      </c>
      <c r="F449" s="187">
        <v>20</v>
      </c>
      <c r="G449" s="132" t="s">
        <v>101</v>
      </c>
      <c r="H449" s="187">
        <v>20</v>
      </c>
      <c r="I449" s="17" t="s">
        <v>2085</v>
      </c>
      <c r="J449" s="15" t="s">
        <v>27</v>
      </c>
      <c r="K449" s="39">
        <v>2021.1</v>
      </c>
      <c r="L449" s="39">
        <v>2021.12</v>
      </c>
      <c r="M449" s="17" t="s">
        <v>2079</v>
      </c>
      <c r="N449" s="17" t="s">
        <v>2086</v>
      </c>
      <c r="O449" s="3"/>
    </row>
    <row r="450" s="1" customFormat="1" ht="33.75" spans="1:15">
      <c r="A450" s="112">
        <v>189</v>
      </c>
      <c r="B450" s="132" t="s">
        <v>2087</v>
      </c>
      <c r="C450" s="132" t="s">
        <v>2088</v>
      </c>
      <c r="D450" s="132" t="s">
        <v>2089</v>
      </c>
      <c r="E450" s="133" t="s">
        <v>2090</v>
      </c>
      <c r="F450" s="35">
        <v>20</v>
      </c>
      <c r="G450" s="132" t="s">
        <v>101</v>
      </c>
      <c r="H450" s="35">
        <v>20</v>
      </c>
      <c r="I450" s="132" t="s">
        <v>2091</v>
      </c>
      <c r="J450" s="15" t="s">
        <v>27</v>
      </c>
      <c r="K450" s="39">
        <v>2021.1</v>
      </c>
      <c r="L450" s="39">
        <v>2021.12</v>
      </c>
      <c r="M450" s="132" t="s">
        <v>624</v>
      </c>
      <c r="N450" s="132" t="s">
        <v>2092</v>
      </c>
      <c r="O450" s="3"/>
    </row>
    <row r="451" s="1" customFormat="1" ht="33.95" customHeight="1" spans="1:15">
      <c r="A451" s="112">
        <v>190</v>
      </c>
      <c r="B451" s="132" t="s">
        <v>2093</v>
      </c>
      <c r="C451" s="132" t="s">
        <v>2094</v>
      </c>
      <c r="D451" s="132" t="s">
        <v>2095</v>
      </c>
      <c r="E451" s="132" t="s">
        <v>1161</v>
      </c>
      <c r="F451" s="35">
        <v>22</v>
      </c>
      <c r="G451" s="132" t="s">
        <v>101</v>
      </c>
      <c r="H451" s="35">
        <v>22</v>
      </c>
      <c r="I451" s="132" t="s">
        <v>2096</v>
      </c>
      <c r="J451" s="15" t="s">
        <v>27</v>
      </c>
      <c r="K451" s="39">
        <v>2021.1</v>
      </c>
      <c r="L451" s="39">
        <v>2021.12</v>
      </c>
      <c r="M451" s="132" t="s">
        <v>624</v>
      </c>
      <c r="N451" s="132" t="s">
        <v>2097</v>
      </c>
      <c r="O451" s="3"/>
    </row>
    <row r="452" s="1" customFormat="1" ht="33.75" spans="1:15">
      <c r="A452" s="112">
        <v>191</v>
      </c>
      <c r="B452" s="17" t="s">
        <v>2098</v>
      </c>
      <c r="C452" s="55" t="s">
        <v>2099</v>
      </c>
      <c r="D452" s="189" t="s">
        <v>2100</v>
      </c>
      <c r="E452" s="190" t="s">
        <v>2101</v>
      </c>
      <c r="F452" s="35">
        <v>20</v>
      </c>
      <c r="G452" s="132" t="s">
        <v>101</v>
      </c>
      <c r="H452" s="35">
        <v>20</v>
      </c>
      <c r="I452" s="189" t="s">
        <v>2102</v>
      </c>
      <c r="J452" s="15" t="s">
        <v>27</v>
      </c>
      <c r="K452" s="39">
        <v>2021.1</v>
      </c>
      <c r="L452" s="39">
        <v>2021.12</v>
      </c>
      <c r="M452" s="210" t="s">
        <v>634</v>
      </c>
      <c r="N452" s="210" t="s">
        <v>2103</v>
      </c>
      <c r="O452" s="3"/>
    </row>
    <row r="453" s="1" customFormat="1" ht="37.5" customHeight="1" spans="1:15">
      <c r="A453" s="112">
        <v>192</v>
      </c>
      <c r="B453" s="17" t="s">
        <v>2104</v>
      </c>
      <c r="C453" s="84" t="s">
        <v>2105</v>
      </c>
      <c r="D453" s="189" t="s">
        <v>2106</v>
      </c>
      <c r="E453" s="190" t="s">
        <v>2107</v>
      </c>
      <c r="F453" s="35">
        <v>10</v>
      </c>
      <c r="G453" s="132" t="s">
        <v>101</v>
      </c>
      <c r="H453" s="35">
        <v>10</v>
      </c>
      <c r="I453" s="189" t="s">
        <v>2108</v>
      </c>
      <c r="J453" s="15" t="s">
        <v>27</v>
      </c>
      <c r="K453" s="39">
        <v>2021.1</v>
      </c>
      <c r="L453" s="39">
        <v>2021.12</v>
      </c>
      <c r="M453" s="210" t="s">
        <v>634</v>
      </c>
      <c r="N453" s="210" t="s">
        <v>2109</v>
      </c>
      <c r="O453" s="3"/>
    </row>
    <row r="454" s="1" customFormat="1" ht="33.75" spans="1:15">
      <c r="A454" s="112">
        <v>193</v>
      </c>
      <c r="B454" s="17" t="s">
        <v>2110</v>
      </c>
      <c r="C454" s="84" t="s">
        <v>2111</v>
      </c>
      <c r="D454" s="189" t="s">
        <v>2112</v>
      </c>
      <c r="E454" s="190" t="s">
        <v>2113</v>
      </c>
      <c r="F454" s="35">
        <v>10</v>
      </c>
      <c r="G454" s="132" t="s">
        <v>101</v>
      </c>
      <c r="H454" s="35">
        <v>10</v>
      </c>
      <c r="I454" s="189" t="s">
        <v>2114</v>
      </c>
      <c r="J454" s="15" t="s">
        <v>27</v>
      </c>
      <c r="K454" s="39">
        <v>2021.1</v>
      </c>
      <c r="L454" s="39">
        <v>2021.12</v>
      </c>
      <c r="M454" s="210" t="s">
        <v>634</v>
      </c>
      <c r="N454" s="210" t="s">
        <v>2109</v>
      </c>
      <c r="O454" s="3"/>
    </row>
    <row r="455" s="1" customFormat="1" ht="180" spans="1:15">
      <c r="A455" s="112">
        <v>194</v>
      </c>
      <c r="B455" s="132" t="s">
        <v>2115</v>
      </c>
      <c r="C455" s="132" t="s">
        <v>2116</v>
      </c>
      <c r="D455" s="132" t="s">
        <v>2117</v>
      </c>
      <c r="E455" s="133" t="s">
        <v>2118</v>
      </c>
      <c r="F455" s="35">
        <v>20</v>
      </c>
      <c r="G455" s="132" t="s">
        <v>101</v>
      </c>
      <c r="H455" s="35">
        <v>20</v>
      </c>
      <c r="I455" s="132" t="s">
        <v>1775</v>
      </c>
      <c r="J455" s="15" t="s">
        <v>27</v>
      </c>
      <c r="K455" s="39">
        <v>2021.1</v>
      </c>
      <c r="L455" s="39">
        <v>2021.12</v>
      </c>
      <c r="M455" s="132" t="s">
        <v>1776</v>
      </c>
      <c r="N455" s="132" t="s">
        <v>2119</v>
      </c>
      <c r="O455" s="3"/>
    </row>
    <row r="456" s="1" customFormat="1" ht="36" customHeight="1" spans="1:15">
      <c r="A456" s="112">
        <v>195</v>
      </c>
      <c r="B456" s="112" t="s">
        <v>2120</v>
      </c>
      <c r="C456" s="112" t="s">
        <v>2121</v>
      </c>
      <c r="D456" s="84" t="s">
        <v>2122</v>
      </c>
      <c r="E456" s="37" t="s">
        <v>2123</v>
      </c>
      <c r="F456" s="36">
        <v>35</v>
      </c>
      <c r="G456" s="135" t="s">
        <v>101</v>
      </c>
      <c r="H456" s="132">
        <v>35</v>
      </c>
      <c r="I456" s="112" t="s">
        <v>2124</v>
      </c>
      <c r="J456" s="15" t="s">
        <v>27</v>
      </c>
      <c r="K456" s="39">
        <v>2021.1</v>
      </c>
      <c r="L456" s="39">
        <v>2021.12</v>
      </c>
      <c r="M456" s="40" t="s">
        <v>642</v>
      </c>
      <c r="N456" s="84" t="s">
        <v>2125</v>
      </c>
      <c r="O456" s="3"/>
    </row>
    <row r="457" s="1" customFormat="1" ht="36" customHeight="1" spans="1:15">
      <c r="A457" s="112">
        <v>196</v>
      </c>
      <c r="B457" s="17" t="s">
        <v>2126</v>
      </c>
      <c r="C457" s="17" t="s">
        <v>2127</v>
      </c>
      <c r="D457" s="17" t="s">
        <v>2128</v>
      </c>
      <c r="E457" s="133" t="s">
        <v>2123</v>
      </c>
      <c r="F457" s="35">
        <v>35</v>
      </c>
      <c r="G457" s="132" t="s">
        <v>101</v>
      </c>
      <c r="H457" s="35">
        <v>35</v>
      </c>
      <c r="I457" s="17" t="s">
        <v>2129</v>
      </c>
      <c r="J457" s="15" t="s">
        <v>27</v>
      </c>
      <c r="K457" s="39">
        <v>2021.1</v>
      </c>
      <c r="L457" s="39">
        <v>2021.12</v>
      </c>
      <c r="M457" s="132" t="s">
        <v>1776</v>
      </c>
      <c r="N457" s="132" t="s">
        <v>2130</v>
      </c>
      <c r="O457" s="3"/>
    </row>
    <row r="458" s="1" customFormat="1" ht="33.95" customHeight="1" spans="1:15">
      <c r="A458" s="112">
        <v>197</v>
      </c>
      <c r="B458" s="17" t="s">
        <v>2131</v>
      </c>
      <c r="C458" s="17" t="s">
        <v>2132</v>
      </c>
      <c r="D458" s="17" t="s">
        <v>2133</v>
      </c>
      <c r="E458" s="133" t="s">
        <v>2134</v>
      </c>
      <c r="F458" s="35">
        <v>30</v>
      </c>
      <c r="G458" s="132" t="s">
        <v>101</v>
      </c>
      <c r="H458" s="35">
        <v>30</v>
      </c>
      <c r="I458" s="17" t="s">
        <v>2135</v>
      </c>
      <c r="J458" s="15" t="s">
        <v>27</v>
      </c>
      <c r="K458" s="39">
        <v>2021.1</v>
      </c>
      <c r="L458" s="39">
        <v>2021.12</v>
      </c>
      <c r="M458" s="132" t="s">
        <v>1776</v>
      </c>
      <c r="N458" s="132" t="s">
        <v>2136</v>
      </c>
      <c r="O458" s="3"/>
    </row>
    <row r="459" s="1" customFormat="1" ht="33.75" spans="1:15">
      <c r="A459" s="112">
        <v>198</v>
      </c>
      <c r="B459" s="182" t="s">
        <v>2137</v>
      </c>
      <c r="C459" s="182" t="s">
        <v>2138</v>
      </c>
      <c r="D459" s="182" t="s">
        <v>2139</v>
      </c>
      <c r="E459" s="133" t="s">
        <v>2118</v>
      </c>
      <c r="F459" s="195">
        <v>20</v>
      </c>
      <c r="G459" s="132" t="s">
        <v>101</v>
      </c>
      <c r="H459" s="195">
        <v>20</v>
      </c>
      <c r="I459" s="182" t="s">
        <v>2140</v>
      </c>
      <c r="J459" s="15" t="s">
        <v>27</v>
      </c>
      <c r="K459" s="39">
        <v>2021.1</v>
      </c>
      <c r="L459" s="39">
        <v>2021.12</v>
      </c>
      <c r="M459" s="182" t="s">
        <v>1776</v>
      </c>
      <c r="N459" s="182" t="s">
        <v>2141</v>
      </c>
      <c r="O459" s="3"/>
    </row>
    <row r="460" s="1" customFormat="1" ht="44.25" customHeight="1" spans="1:15">
      <c r="A460" s="112">
        <v>199</v>
      </c>
      <c r="B460" s="17" t="s">
        <v>2142</v>
      </c>
      <c r="C460" s="17" t="s">
        <v>2143</v>
      </c>
      <c r="D460" s="17" t="s">
        <v>2144</v>
      </c>
      <c r="E460" s="17" t="s">
        <v>2145</v>
      </c>
      <c r="F460" s="178">
        <v>20</v>
      </c>
      <c r="G460" s="132" t="s">
        <v>101</v>
      </c>
      <c r="H460" s="178">
        <v>20</v>
      </c>
      <c r="I460" s="17" t="s">
        <v>2146</v>
      </c>
      <c r="J460" s="15" t="s">
        <v>27</v>
      </c>
      <c r="K460" s="39">
        <v>2021.1</v>
      </c>
      <c r="L460" s="39">
        <v>2021.12</v>
      </c>
      <c r="M460" s="17" t="s">
        <v>639</v>
      </c>
      <c r="N460" s="17" t="s">
        <v>2147</v>
      </c>
      <c r="O460" s="3"/>
    </row>
    <row r="461" s="1" customFormat="1" ht="38.25" customHeight="1" spans="1:15">
      <c r="A461" s="112">
        <v>200</v>
      </c>
      <c r="B461" s="17" t="s">
        <v>2148</v>
      </c>
      <c r="C461" s="17" t="s">
        <v>2149</v>
      </c>
      <c r="D461" s="17" t="s">
        <v>2150</v>
      </c>
      <c r="E461" s="17" t="s">
        <v>2145</v>
      </c>
      <c r="F461" s="178">
        <v>20</v>
      </c>
      <c r="G461" s="132" t="s">
        <v>101</v>
      </c>
      <c r="H461" s="178">
        <v>20</v>
      </c>
      <c r="I461" s="17" t="s">
        <v>2151</v>
      </c>
      <c r="J461" s="15" t="s">
        <v>27</v>
      </c>
      <c r="K461" s="39">
        <v>2021.1</v>
      </c>
      <c r="L461" s="39">
        <v>2021.12</v>
      </c>
      <c r="M461" s="17" t="s">
        <v>639</v>
      </c>
      <c r="N461" s="17" t="s">
        <v>2152</v>
      </c>
      <c r="O461" s="3"/>
    </row>
    <row r="462" s="1" customFormat="1" ht="78.75" spans="1:15">
      <c r="A462" s="112">
        <v>201</v>
      </c>
      <c r="B462" s="17" t="s">
        <v>2153</v>
      </c>
      <c r="C462" s="213" t="s">
        <v>2154</v>
      </c>
      <c r="D462" s="17" t="s">
        <v>1707</v>
      </c>
      <c r="E462" s="17" t="s">
        <v>2155</v>
      </c>
      <c r="F462" s="178">
        <v>20</v>
      </c>
      <c r="G462" s="214" t="s">
        <v>101</v>
      </c>
      <c r="H462" s="178">
        <v>20</v>
      </c>
      <c r="I462" s="17" t="s">
        <v>2156</v>
      </c>
      <c r="J462" s="15" t="s">
        <v>27</v>
      </c>
      <c r="K462" s="39">
        <v>2021.1</v>
      </c>
      <c r="L462" s="39">
        <v>2021.12</v>
      </c>
      <c r="M462" s="17" t="s">
        <v>639</v>
      </c>
      <c r="N462" s="17" t="s">
        <v>1711</v>
      </c>
      <c r="O462" s="3"/>
    </row>
    <row r="463" s="1" customFormat="1" ht="79.5" customHeight="1" spans="1:15">
      <c r="A463" s="112">
        <v>202</v>
      </c>
      <c r="B463" s="17" t="s">
        <v>2157</v>
      </c>
      <c r="C463" s="17" t="s">
        <v>2158</v>
      </c>
      <c r="D463" s="17" t="s">
        <v>2159</v>
      </c>
      <c r="E463" s="17" t="s">
        <v>2145</v>
      </c>
      <c r="F463" s="178">
        <v>20</v>
      </c>
      <c r="G463" s="132" t="s">
        <v>101</v>
      </c>
      <c r="H463" s="178">
        <v>20</v>
      </c>
      <c r="I463" s="17" t="s">
        <v>2160</v>
      </c>
      <c r="J463" s="15" t="s">
        <v>27</v>
      </c>
      <c r="K463" s="39">
        <v>2021.1</v>
      </c>
      <c r="L463" s="39">
        <v>2021.12</v>
      </c>
      <c r="M463" s="17" t="s">
        <v>639</v>
      </c>
      <c r="N463" s="17" t="s">
        <v>2161</v>
      </c>
      <c r="O463" s="3"/>
    </row>
    <row r="464" s="1" customFormat="1" ht="33.75" spans="1:15">
      <c r="A464" s="112">
        <v>203</v>
      </c>
      <c r="B464" s="188" t="s">
        <v>2162</v>
      </c>
      <c r="C464" s="189" t="s">
        <v>2163</v>
      </c>
      <c r="D464" s="189" t="s">
        <v>2164</v>
      </c>
      <c r="E464" s="190" t="s">
        <v>1836</v>
      </c>
      <c r="F464" s="35">
        <v>24</v>
      </c>
      <c r="G464" s="132" t="s">
        <v>101</v>
      </c>
      <c r="H464" s="35">
        <v>24</v>
      </c>
      <c r="I464" s="189" t="s">
        <v>2165</v>
      </c>
      <c r="J464" s="15" t="s">
        <v>27</v>
      </c>
      <c r="K464" s="39">
        <v>2021.1</v>
      </c>
      <c r="L464" s="39">
        <v>2021.12</v>
      </c>
      <c r="M464" s="210" t="s">
        <v>649</v>
      </c>
      <c r="N464" s="132" t="s">
        <v>2166</v>
      </c>
      <c r="O464" s="3"/>
    </row>
    <row r="465" s="1" customFormat="1" ht="33.75" spans="1:15">
      <c r="A465" s="112">
        <v>204</v>
      </c>
      <c r="B465" s="41" t="s">
        <v>2167</v>
      </c>
      <c r="C465" s="41" t="s">
        <v>2168</v>
      </c>
      <c r="D465" s="41" t="s">
        <v>521</v>
      </c>
      <c r="E465" s="131" t="s">
        <v>2169</v>
      </c>
      <c r="F465" s="41">
        <v>700</v>
      </c>
      <c r="G465" s="36" t="s">
        <v>101</v>
      </c>
      <c r="H465" s="41">
        <v>700</v>
      </c>
      <c r="I465" s="41" t="s">
        <v>2170</v>
      </c>
      <c r="J465" s="15" t="s">
        <v>27</v>
      </c>
      <c r="K465" s="39">
        <v>2021.1</v>
      </c>
      <c r="L465" s="39">
        <v>2021.12</v>
      </c>
      <c r="M465" s="41" t="s">
        <v>2171</v>
      </c>
      <c r="N465" s="41" t="s">
        <v>2172</v>
      </c>
      <c r="O465" s="3"/>
    </row>
    <row r="466" s="1" customFormat="1" spans="1:15">
      <c r="A466" s="3"/>
      <c r="B466" s="4"/>
      <c r="C466" s="3"/>
      <c r="D466" s="4"/>
      <c r="E466" s="5"/>
      <c r="F466" s="215"/>
      <c r="G466" s="5"/>
      <c r="H466" s="215"/>
      <c r="I466" s="1"/>
      <c r="J466" s="1"/>
      <c r="K466" s="1"/>
      <c r="L466" s="1"/>
      <c r="M466" s="4"/>
      <c r="N466" s="4"/>
      <c r="O466" s="3"/>
    </row>
    <row r="467" s="1" customFormat="1" spans="1:15">
      <c r="A467" s="3"/>
      <c r="B467" s="4"/>
      <c r="C467" s="3"/>
      <c r="D467" s="4"/>
      <c r="E467" s="5"/>
      <c r="F467" s="215"/>
      <c r="G467" s="5"/>
      <c r="H467" s="215"/>
      <c r="I467" s="1"/>
      <c r="J467" s="1"/>
      <c r="K467" s="1"/>
      <c r="L467" s="1"/>
      <c r="M467" s="4"/>
      <c r="N467" s="4"/>
      <c r="O467" s="3"/>
    </row>
    <row r="468" s="1" customFormat="1" spans="1:15">
      <c r="A468" s="3"/>
      <c r="B468" s="4"/>
      <c r="C468" s="3"/>
      <c r="D468" s="4"/>
      <c r="E468" s="5"/>
      <c r="F468" s="215"/>
      <c r="G468" s="5"/>
      <c r="H468" s="215"/>
      <c r="I468" s="1"/>
      <c r="J468" s="1"/>
      <c r="K468" s="1"/>
      <c r="L468" s="1"/>
      <c r="M468" s="4"/>
      <c r="N468" s="4"/>
      <c r="O468" s="3"/>
    </row>
    <row r="469" s="1" customFormat="1" spans="1:15">
      <c r="A469" s="3"/>
      <c r="B469" s="4"/>
      <c r="C469" s="3"/>
      <c r="D469" s="4"/>
      <c r="E469" s="5"/>
      <c r="F469" s="215"/>
      <c r="G469" s="5"/>
      <c r="H469" s="215"/>
      <c r="I469" s="1"/>
      <c r="J469" s="1"/>
      <c r="K469" s="1"/>
      <c r="L469" s="1"/>
      <c r="M469" s="4"/>
      <c r="N469" s="4"/>
      <c r="O469" s="3"/>
    </row>
    <row r="470" s="1" customFormat="1" spans="1:15">
      <c r="A470" s="3"/>
      <c r="B470" s="4"/>
      <c r="C470" s="3"/>
      <c r="D470" s="4"/>
      <c r="E470" s="5"/>
      <c r="F470" s="215"/>
      <c r="G470" s="5"/>
      <c r="H470" s="5"/>
      <c r="I470" s="1"/>
      <c r="J470" s="1"/>
      <c r="K470" s="1"/>
      <c r="L470" s="1"/>
      <c r="M470" s="4"/>
      <c r="N470" s="4"/>
      <c r="O470" s="3"/>
    </row>
    <row r="471" s="1" customFormat="1" spans="1:15">
      <c r="A471" s="3"/>
      <c r="B471" s="4"/>
      <c r="C471" s="3"/>
      <c r="D471" s="4"/>
      <c r="E471" s="5"/>
      <c r="F471" s="215"/>
      <c r="G471" s="5"/>
      <c r="H471" s="215"/>
      <c r="I471" s="1"/>
      <c r="J471" s="1"/>
      <c r="K471" s="1"/>
      <c r="L471" s="1"/>
      <c r="M471" s="4"/>
      <c r="N471" s="4"/>
      <c r="O471" s="3"/>
    </row>
    <row r="472" s="1" customFormat="1" spans="1:15">
      <c r="A472" s="3"/>
      <c r="B472" s="4"/>
      <c r="C472" s="3"/>
      <c r="D472" s="4"/>
      <c r="E472" s="5"/>
      <c r="F472" s="215"/>
      <c r="G472" s="5"/>
      <c r="H472" s="215"/>
      <c r="I472" s="1"/>
      <c r="J472" s="1"/>
      <c r="K472" s="1"/>
      <c r="L472" s="1"/>
      <c r="M472" s="4"/>
      <c r="N472" s="4"/>
      <c r="O472" s="3"/>
    </row>
    <row r="473" s="1" customFormat="1" spans="1:15">
      <c r="A473" s="3"/>
      <c r="B473" s="4"/>
      <c r="C473" s="3"/>
      <c r="D473" s="4"/>
      <c r="E473" s="5"/>
      <c r="F473" s="215"/>
      <c r="G473" s="5"/>
      <c r="H473" s="215"/>
      <c r="I473" s="1"/>
      <c r="J473" s="1"/>
      <c r="K473" s="1"/>
      <c r="L473" s="1"/>
      <c r="M473" s="4"/>
      <c r="N473" s="4"/>
      <c r="O473" s="3"/>
    </row>
    <row r="474" s="1" customFormat="1" spans="1:15">
      <c r="A474" s="3"/>
      <c r="B474" s="4"/>
      <c r="C474" s="3"/>
      <c r="D474" s="4"/>
      <c r="E474" s="5"/>
      <c r="F474" s="215"/>
      <c r="G474" s="5"/>
      <c r="H474" s="215"/>
      <c r="I474" s="1"/>
      <c r="J474" s="1"/>
      <c r="K474" s="1"/>
      <c r="L474" s="1"/>
      <c r="M474" s="4"/>
      <c r="N474" s="4"/>
      <c r="O474" s="3"/>
    </row>
    <row r="475" s="1" customFormat="1" spans="1:15">
      <c r="A475" s="3"/>
      <c r="B475" s="4"/>
      <c r="C475" s="3"/>
      <c r="D475" s="4"/>
      <c r="E475" s="5"/>
      <c r="F475" s="215"/>
      <c r="G475" s="5"/>
      <c r="H475" s="215"/>
      <c r="I475" s="1"/>
      <c r="J475" s="1"/>
      <c r="K475" s="1"/>
      <c r="L475" s="1"/>
      <c r="M475" s="4"/>
      <c r="N475" s="4"/>
      <c r="O475" s="3"/>
    </row>
    <row r="476" s="1" customFormat="1" spans="1:15">
      <c r="A476" s="3"/>
      <c r="B476" s="4"/>
      <c r="C476" s="3"/>
      <c r="D476" s="4"/>
      <c r="E476" s="5"/>
      <c r="F476" s="215"/>
      <c r="G476" s="5"/>
      <c r="H476" s="215"/>
      <c r="I476" s="1"/>
      <c r="J476" s="1"/>
      <c r="K476" s="1"/>
      <c r="L476" s="1"/>
      <c r="M476" s="4"/>
      <c r="N476" s="4"/>
      <c r="O476" s="3"/>
    </row>
    <row r="477" s="1" customFormat="1" spans="1:15">
      <c r="A477" s="3"/>
      <c r="B477" s="4"/>
      <c r="C477" s="3"/>
      <c r="D477" s="4"/>
      <c r="E477" s="5"/>
      <c r="F477" s="215"/>
      <c r="G477" s="5"/>
      <c r="H477" s="215"/>
      <c r="I477" s="1"/>
      <c r="J477" s="1"/>
      <c r="K477" s="1"/>
      <c r="L477" s="1"/>
      <c r="M477" s="4"/>
      <c r="N477" s="4"/>
      <c r="O477" s="3"/>
    </row>
    <row r="478" s="1" customFormat="1" spans="1:15">
      <c r="A478" s="3"/>
      <c r="B478" s="4"/>
      <c r="C478" s="3"/>
      <c r="D478" s="4"/>
      <c r="E478" s="5"/>
      <c r="F478" s="215"/>
      <c r="G478" s="5"/>
      <c r="H478" s="215"/>
      <c r="I478" s="1"/>
      <c r="J478" s="1"/>
      <c r="K478" s="1"/>
      <c r="L478" s="1"/>
      <c r="M478" s="4"/>
      <c r="N478" s="4"/>
      <c r="O478" s="3"/>
    </row>
    <row r="479" s="1" customFormat="1" spans="1:15">
      <c r="A479" s="3"/>
      <c r="B479" s="4"/>
      <c r="C479" s="3"/>
      <c r="D479" s="4"/>
      <c r="E479" s="5"/>
      <c r="F479" s="215"/>
      <c r="G479" s="5"/>
      <c r="H479" s="215"/>
      <c r="I479" s="1"/>
      <c r="J479" s="1"/>
      <c r="K479" s="1"/>
      <c r="L479" s="1"/>
      <c r="M479" s="4"/>
      <c r="N479" s="4"/>
      <c r="O479" s="3"/>
    </row>
    <row r="480" s="1" customFormat="1" spans="1:15">
      <c r="A480" s="3"/>
      <c r="B480" s="4"/>
      <c r="C480" s="3"/>
      <c r="D480" s="4"/>
      <c r="E480" s="5"/>
      <c r="F480" s="215"/>
      <c r="G480" s="5"/>
      <c r="H480" s="215"/>
      <c r="I480" s="1"/>
      <c r="J480" s="1"/>
      <c r="K480" s="1"/>
      <c r="L480" s="1"/>
      <c r="M480" s="4"/>
      <c r="N480" s="4"/>
      <c r="O480" s="3"/>
    </row>
    <row r="481" s="1" customFormat="1" spans="1:15">
      <c r="A481" s="3"/>
      <c r="B481" s="4"/>
      <c r="C481" s="3"/>
      <c r="D481" s="4"/>
      <c r="E481" s="5"/>
      <c r="F481" s="215"/>
      <c r="G481" s="5"/>
      <c r="H481" s="215"/>
      <c r="I481" s="1"/>
      <c r="J481" s="1"/>
      <c r="K481" s="1"/>
      <c r="L481" s="1"/>
      <c r="M481" s="4"/>
      <c r="N481" s="4"/>
      <c r="O481" s="3"/>
    </row>
    <row r="482" s="1" customFormat="1" spans="1:15">
      <c r="A482" s="3"/>
      <c r="B482" s="4"/>
      <c r="C482" s="3"/>
      <c r="D482" s="4"/>
      <c r="E482" s="5"/>
      <c r="F482" s="215"/>
      <c r="G482" s="5"/>
      <c r="H482" s="215"/>
      <c r="I482" s="1"/>
      <c r="J482" s="1"/>
      <c r="K482" s="1"/>
      <c r="L482" s="1"/>
      <c r="M482" s="4"/>
      <c r="N482" s="4"/>
      <c r="O482" s="3"/>
    </row>
    <row r="483" s="1" customFormat="1" spans="1:15">
      <c r="A483" s="3"/>
      <c r="B483" s="4"/>
      <c r="C483" s="3"/>
      <c r="D483" s="4"/>
      <c r="E483" s="5"/>
      <c r="F483" s="215"/>
      <c r="G483" s="5"/>
      <c r="H483" s="215"/>
      <c r="I483" s="1"/>
      <c r="J483" s="1"/>
      <c r="K483" s="1"/>
      <c r="L483" s="1"/>
      <c r="M483" s="4"/>
      <c r="N483" s="4"/>
      <c r="O483" s="3"/>
    </row>
    <row r="484" s="1" customFormat="1" spans="1:15">
      <c r="A484" s="3"/>
      <c r="B484" s="4"/>
      <c r="C484" s="3"/>
      <c r="D484" s="4"/>
      <c r="E484" s="5"/>
      <c r="F484" s="215"/>
      <c r="G484" s="5"/>
      <c r="H484" s="215"/>
      <c r="I484" s="1"/>
      <c r="J484" s="1"/>
      <c r="K484" s="1"/>
      <c r="L484" s="1"/>
      <c r="M484" s="4"/>
      <c r="N484" s="4"/>
      <c r="O484" s="3"/>
    </row>
    <row r="485" s="1" customFormat="1" spans="1:15">
      <c r="A485" s="3"/>
      <c r="B485" s="4"/>
      <c r="C485" s="3"/>
      <c r="D485" s="4"/>
      <c r="E485" s="5"/>
      <c r="F485" s="215"/>
      <c r="G485" s="5"/>
      <c r="H485" s="215"/>
      <c r="I485" s="1"/>
      <c r="J485" s="1"/>
      <c r="K485" s="1"/>
      <c r="L485" s="1"/>
      <c r="M485" s="4"/>
      <c r="N485" s="4"/>
      <c r="O485" s="3"/>
    </row>
    <row r="486" s="1" customFormat="1" spans="1:15">
      <c r="A486" s="3"/>
      <c r="B486" s="4"/>
      <c r="C486" s="3"/>
      <c r="D486" s="4"/>
      <c r="E486" s="5"/>
      <c r="F486" s="215"/>
      <c r="G486" s="5"/>
      <c r="H486" s="215"/>
      <c r="I486" s="1"/>
      <c r="J486" s="1"/>
      <c r="K486" s="1"/>
      <c r="L486" s="1"/>
      <c r="M486" s="4"/>
      <c r="N486" s="4"/>
      <c r="O486" s="3"/>
    </row>
    <row r="487" s="1" customFormat="1" spans="1:15">
      <c r="A487" s="3"/>
      <c r="B487" s="4"/>
      <c r="C487" s="3"/>
      <c r="D487" s="4"/>
      <c r="E487" s="5"/>
      <c r="F487" s="215"/>
      <c r="G487" s="5"/>
      <c r="H487" s="215"/>
      <c r="I487" s="1"/>
      <c r="J487" s="1"/>
      <c r="K487" s="1"/>
      <c r="L487" s="1"/>
      <c r="M487" s="4"/>
      <c r="N487" s="4"/>
      <c r="O487" s="3"/>
    </row>
  </sheetData>
  <mergeCells count="13">
    <mergeCell ref="A1:N1"/>
    <mergeCell ref="A2:N2"/>
    <mergeCell ref="G3:H3"/>
    <mergeCell ref="K3:L3"/>
    <mergeCell ref="M3:N3"/>
    <mergeCell ref="A3:A4"/>
    <mergeCell ref="B3:B4"/>
    <mergeCell ref="C3:C4"/>
    <mergeCell ref="D3:D4"/>
    <mergeCell ref="E3:E4"/>
    <mergeCell ref="F3:F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周文</cp:lastModifiedBy>
  <dcterms:created xsi:type="dcterms:W3CDTF">2022-03-09T01:47:26Z</dcterms:created>
  <dcterms:modified xsi:type="dcterms:W3CDTF">2022-03-09T01:47:51Z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4D441762940D4175A586C3CF87D218DB</vt:lpwstr>
  </property>
  <property fmtid="{D5CDD505-2E9C-101B-9397-08002B2CF9AE}" pid="3" name="KSOProductBuildVer">
    <vt:lpwstr>2052-11.1.0.11294</vt:lpwstr>
  </property>
</Properties>
</file>