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activeTab="8"/>
  </bookViews>
  <sheets>
    <sheet name="封面 " sheetId="22" r:id="rId1"/>
    <sheet name="目录" sheetId="23" r:id="rId2"/>
    <sheet name="一.一般公共预算" sheetId="27" r:id="rId3"/>
    <sheet name="财政收入" sheetId="6" r:id="rId4"/>
    <sheet name="非税收入" sheetId="17" r:id="rId5"/>
    <sheet name="债务收入" sheetId="12" r:id="rId6"/>
    <sheet name="平衡表" sheetId="1" r:id="rId7"/>
    <sheet name="支出汇总表" sheetId="3" r:id="rId8"/>
    <sheet name="项目" sheetId="9" r:id="rId9"/>
    <sheet name="一般债" sheetId="10" r:id="rId10"/>
    <sheet name="一般债务限额余额" sheetId="13" r:id="rId11"/>
    <sheet name="二.基金 " sheetId="21" r:id="rId12"/>
    <sheet name="基金收入" sheetId="16" r:id="rId13"/>
    <sheet name="基金支出" sheetId="8" r:id="rId14"/>
    <sheet name="专项债务限额余额" sheetId="14" r:id="rId15"/>
  </sheets>
  <definedNames>
    <definedName name="_xlnm._FilterDatabase" localSheetId="8" hidden="1">项目!$A$4:$XDG$246</definedName>
    <definedName name="_xlnm._FilterDatabase" localSheetId="9" hidden="1">一般债!$A$1:$I$82</definedName>
    <definedName name="_xlnm.Print_Titles" localSheetId="6">平衡表!$1:$5</definedName>
    <definedName name="_xlnm.Print_Area" localSheetId="13">基金支出!$A$1:$J$72</definedName>
    <definedName name="_xlnm.Print_Titles" localSheetId="8">项目!$1:$4</definedName>
    <definedName name="_xlnm.Print_Area" localSheetId="8">项目!$A$1:$N$246</definedName>
    <definedName name="_xlnm.Print_Titles" localSheetId="9">一般债!$1:$4</definedName>
    <definedName name="_xlnm.Print_Titles" localSheetId="3">财政收入!$1:$3</definedName>
    <definedName name="_xlnm.Print_Titles" localSheetId="13">基金支出!$1:$5</definedName>
    <definedName name="_xlnm.Print_Titles" localSheetId="12">基金收入!$1:$5</definedName>
    <definedName name="_xlnm.Print_Titles" localSheetId="4">非税收入!$1:$5</definedName>
    <definedName name="_xlnm.Print_Area">#N/A</definedName>
    <definedName name="_xlnm.Print_Titles">#N/A</definedName>
    <definedName name="_xlnm.Print_Titles" localSheetId="1">目录!$1:$2</definedName>
  </definedNames>
  <calcPr calcId="144525"/>
</workbook>
</file>

<file path=xl/sharedStrings.xml><?xml version="1.0" encoding="utf-8"?>
<sst xmlns="http://schemas.openxmlformats.org/spreadsheetml/2006/main" count="2811" uniqueCount="1164">
  <si>
    <t>溆浦县2025年财政预算调整方案（草案）</t>
  </si>
  <si>
    <t>（提请2025年9月29日在溆浦县第十八届人民代表大会
第四十四次会议上通过）</t>
  </si>
  <si>
    <t>溆 浦 县 财 政 局</t>
  </si>
  <si>
    <t>2025 年 9 月</t>
  </si>
  <si>
    <t>2025年预算调整编制目录</t>
  </si>
  <si>
    <t>一、公共财政预算</t>
  </si>
  <si>
    <t>1.溆浦县2025年财政收入预算调整表</t>
  </si>
  <si>
    <t>1</t>
  </si>
  <si>
    <t>2.溆浦县2025年非税收入预算调整表</t>
  </si>
  <si>
    <t>3</t>
  </si>
  <si>
    <t>3.溆浦县2025年政府债务收入预算调整计划表</t>
  </si>
  <si>
    <t>6</t>
  </si>
  <si>
    <t>4.溆浦县2025年一般公共预算收支预算调整平衡表</t>
  </si>
  <si>
    <t>7</t>
  </si>
  <si>
    <t>5.溆浦县2025年预算调整支出汇总表</t>
  </si>
  <si>
    <t>9</t>
  </si>
  <si>
    <t>6.溆浦县2025年部门预算调整单位项目安排表</t>
  </si>
  <si>
    <t>10</t>
  </si>
  <si>
    <t>7.溆浦县2025年一般债务预算调整项目安排表</t>
  </si>
  <si>
    <t>38</t>
  </si>
  <si>
    <t>8.溆浦县2025年一般债务限额和余额情况表</t>
  </si>
  <si>
    <t>42</t>
  </si>
  <si>
    <t>二、政府性基金预算</t>
  </si>
  <si>
    <t>1.溆浦县2025年政府性基金预算调整收入表</t>
  </si>
  <si>
    <t>43</t>
  </si>
  <si>
    <t>2.溆浦县2025年政府性基金预算调整支出表</t>
  </si>
  <si>
    <t>45</t>
  </si>
  <si>
    <t>3.溆浦县2025年政府专项债务限额和余额情况表</t>
  </si>
  <si>
    <t>48</t>
  </si>
  <si>
    <t xml:space="preserve"> </t>
  </si>
  <si>
    <t>一、公共财政预算预算调整</t>
  </si>
  <si>
    <t>公共财政预算：附表1</t>
  </si>
  <si>
    <t>溆浦县2025年财政收入预算调整表</t>
  </si>
  <si>
    <t>编制单位：溆浦县财政局</t>
  </si>
  <si>
    <t>单位：万元</t>
  </si>
  <si>
    <t>序号</t>
  </si>
  <si>
    <t>项目</t>
  </si>
  <si>
    <t>2025年预计完成数</t>
  </si>
  <si>
    <t>预算数</t>
  </si>
  <si>
    <t>调整数</t>
  </si>
  <si>
    <t>调整后</t>
  </si>
  <si>
    <t>增幅</t>
  </si>
  <si>
    <t>一、一般预算收入合计</t>
  </si>
  <si>
    <t>（一）税收收入</t>
  </si>
  <si>
    <t>1、增值税（37.5%）</t>
  </si>
  <si>
    <t>2、企业所得税（28%）</t>
  </si>
  <si>
    <t>3、个人所得税（28%）</t>
  </si>
  <si>
    <t>4、资源税（75%）</t>
  </si>
  <si>
    <t>5、城市维护建设税</t>
  </si>
  <si>
    <t>6、房产税</t>
  </si>
  <si>
    <t>7、印花税</t>
  </si>
  <si>
    <t>8、城镇土地使用税（70%）</t>
  </si>
  <si>
    <t>9、土地增值税</t>
  </si>
  <si>
    <t>10、车船税</t>
  </si>
  <si>
    <t>11、耕地占用税</t>
  </si>
  <si>
    <t>12、契税</t>
  </si>
  <si>
    <t>13、环境保护税（70%）</t>
  </si>
  <si>
    <t>14、其他税收收入</t>
  </si>
  <si>
    <t>（二）非税收入</t>
  </si>
  <si>
    <t>1、专项收入</t>
  </si>
  <si>
    <t xml:space="preserve">      教育费收入</t>
  </si>
  <si>
    <t>2、行政事业性收费收入</t>
  </si>
  <si>
    <t>3、 罚没收入</t>
  </si>
  <si>
    <t>4、国有资本经营收入</t>
  </si>
  <si>
    <t>5、国有资源（资产）有偿使用收入</t>
  </si>
  <si>
    <t>6、政府住房基金收入</t>
  </si>
  <si>
    <t>7、其他非税收入</t>
  </si>
  <si>
    <t>二、上划中央收入</t>
  </si>
  <si>
    <t>1、增值税（50%）</t>
  </si>
  <si>
    <t>2、消费税（100%）</t>
  </si>
  <si>
    <t>3、 企业所得税（60%）</t>
  </si>
  <si>
    <t>4、个人所得税（60%）</t>
  </si>
  <si>
    <t>5、其他非税收入（营业税）</t>
  </si>
  <si>
    <t>三、上划省级收入</t>
  </si>
  <si>
    <t>1、增值税（12.5%）</t>
  </si>
  <si>
    <t>2、企业所得税（12%）</t>
  </si>
  <si>
    <t>3、个人所得税（12%）</t>
  </si>
  <si>
    <t>4、资源税（25%）</t>
  </si>
  <si>
    <t>5、城镇土地使用税(30%)</t>
  </si>
  <si>
    <t>6、环境保护税（30%）</t>
  </si>
  <si>
    <t>7、其他非税收入（营业税）</t>
  </si>
  <si>
    <t>财政总收入</t>
  </si>
  <si>
    <t>附一：财政总收入分部门征收情况</t>
  </si>
  <si>
    <t xml:space="preserve">    1、税务部门征收</t>
  </si>
  <si>
    <t xml:space="preserve">    2、财政部门征收</t>
  </si>
  <si>
    <t>附二：一般预算收入分部门征收情况</t>
  </si>
  <si>
    <t xml:space="preserve">    税务部门征收</t>
  </si>
  <si>
    <t xml:space="preserve">      水土保持费</t>
  </si>
  <si>
    <t xml:space="preserve">      残疾人就保障金</t>
  </si>
  <si>
    <r>
      <rPr>
        <sz val="9"/>
        <rFont val="宋体"/>
        <charset val="134"/>
      </rPr>
      <t xml:space="preserve"> </t>
    </r>
    <r>
      <rPr>
        <sz val="9"/>
        <rFont val="宋体"/>
        <charset val="134"/>
      </rPr>
      <t xml:space="preserve">     森林植被恢复费</t>
    </r>
  </si>
  <si>
    <t xml:space="preserve">      水利建设专项收入</t>
  </si>
  <si>
    <t xml:space="preserve">      人防易地建设费</t>
  </si>
  <si>
    <t xml:space="preserve">      城镇垃圾处理费</t>
  </si>
  <si>
    <t xml:space="preserve">      其他国有资产有偿使用费</t>
  </si>
  <si>
    <t xml:space="preserve">      排污权出让收入</t>
  </si>
  <si>
    <t xml:space="preserve">      探矿权、采矿权使用费收入</t>
  </si>
  <si>
    <t xml:space="preserve">      矿业权出让权益</t>
  </si>
  <si>
    <t xml:space="preserve">      矿业权占用费收入</t>
  </si>
  <si>
    <t>税收收入</t>
  </si>
  <si>
    <t>税收占总收入比例</t>
  </si>
  <si>
    <t>公共财政预算：附表2</t>
  </si>
  <si>
    <t>溆浦县2025年非税收入预算调整表</t>
  </si>
  <si>
    <t>单位编码</t>
  </si>
  <si>
    <t>单位名称</t>
  </si>
  <si>
    <t>2025年
单位申报数</t>
  </si>
  <si>
    <t>专项收入</t>
  </si>
  <si>
    <t>行政事业性
收费收入</t>
  </si>
  <si>
    <t>罚没收入</t>
  </si>
  <si>
    <t>国有资产（资源）有偿使用收入</t>
  </si>
  <si>
    <t>政府性住房
基金收入</t>
  </si>
  <si>
    <t>其他收入</t>
  </si>
  <si>
    <t>2025年
年初计划数</t>
  </si>
  <si>
    <t>预算调整数</t>
  </si>
  <si>
    <t>调整后
计划数</t>
  </si>
  <si>
    <t>合计</t>
  </si>
  <si>
    <t>102001</t>
  </si>
  <si>
    <t>溆浦县公安局</t>
  </si>
  <si>
    <t>102002</t>
  </si>
  <si>
    <t>溆浦县森林公安局</t>
  </si>
  <si>
    <t>102003</t>
  </si>
  <si>
    <t>溆浦县公安局交通管理中心</t>
  </si>
  <si>
    <t>106001</t>
  </si>
  <si>
    <t>溆浦县消防救援大队</t>
  </si>
  <si>
    <t>111001</t>
  </si>
  <si>
    <t>溆浦县工业和信息化局</t>
  </si>
  <si>
    <t>112001</t>
  </si>
  <si>
    <t>溆浦县应急管理局</t>
  </si>
  <si>
    <t>112002</t>
  </si>
  <si>
    <t>溆浦县煤炭事务中心</t>
  </si>
  <si>
    <t>131001</t>
  </si>
  <si>
    <t>溆浦县机关事务中心</t>
  </si>
  <si>
    <t>200021</t>
  </si>
  <si>
    <t>溆浦县烟草专卖局</t>
  </si>
  <si>
    <t>201022</t>
  </si>
  <si>
    <t>怀化市生态环境局溆浦县分局</t>
  </si>
  <si>
    <t>301001</t>
  </si>
  <si>
    <t>中国共产党溆浦县委员会办公室</t>
  </si>
  <si>
    <t>303001</t>
  </si>
  <si>
    <t>溆浦县人民政府办公室</t>
  </si>
  <si>
    <t>305001</t>
  </si>
  <si>
    <t>溆浦县监察委员会</t>
  </si>
  <si>
    <t>308001</t>
  </si>
  <si>
    <t>溆浦县财政局</t>
  </si>
  <si>
    <t>308002</t>
  </si>
  <si>
    <t>溆浦县财政事务中心</t>
  </si>
  <si>
    <t>308003</t>
  </si>
  <si>
    <t>溆浦县国库集中支付核算中心</t>
  </si>
  <si>
    <t>309001</t>
  </si>
  <si>
    <t>溆浦县审计局</t>
  </si>
  <si>
    <t>312001</t>
  </si>
  <si>
    <t>溆浦县市场监督管理局</t>
  </si>
  <si>
    <t>319001</t>
  </si>
  <si>
    <t>中国共产党溆浦县委员会党校</t>
  </si>
  <si>
    <t>321001</t>
  </si>
  <si>
    <t>溆浦县老干部服务中心</t>
  </si>
  <si>
    <t>323001</t>
  </si>
  <si>
    <t>溆浦县卢峰镇财政所</t>
  </si>
  <si>
    <t>323002</t>
  </si>
  <si>
    <t>溆浦县思蒙镇财政所</t>
  </si>
  <si>
    <t>323003</t>
  </si>
  <si>
    <t>溆浦县大江口镇财政所</t>
  </si>
  <si>
    <t>323004</t>
  </si>
  <si>
    <t>溆浦县观音阁镇财政所</t>
  </si>
  <si>
    <t>323005</t>
  </si>
  <si>
    <t>溆浦县均坪镇财政所</t>
  </si>
  <si>
    <t>323006</t>
  </si>
  <si>
    <t>溆浦县舒溶溪乡财政所</t>
  </si>
  <si>
    <t>323007</t>
  </si>
  <si>
    <t>溆浦县双井镇财政所</t>
  </si>
  <si>
    <t>323008</t>
  </si>
  <si>
    <t>溆浦县祖师殿镇财政所</t>
  </si>
  <si>
    <t>323009</t>
  </si>
  <si>
    <t>溆浦县桥江镇财政所</t>
  </si>
  <si>
    <t>323010</t>
  </si>
  <si>
    <t>溆浦县油洋乡财政所</t>
  </si>
  <si>
    <t>323011</t>
  </si>
  <si>
    <t>溆浦县三江镇财政所</t>
  </si>
  <si>
    <t>323012</t>
  </si>
  <si>
    <t>溆浦县低庄镇财政所</t>
  </si>
  <si>
    <t>323013</t>
  </si>
  <si>
    <t>溆浦县深子湖镇财政所</t>
  </si>
  <si>
    <t>323014</t>
  </si>
  <si>
    <t>溆浦县水东镇财政所</t>
  </si>
  <si>
    <t>323015</t>
  </si>
  <si>
    <t>溆浦县淘金坪乡财政所</t>
  </si>
  <si>
    <t>323016</t>
  </si>
  <si>
    <t>溆浦县统溪河镇财政所</t>
  </si>
  <si>
    <t>323017</t>
  </si>
  <si>
    <t>溆浦县小横垅乡财政所</t>
  </si>
  <si>
    <t>323018</t>
  </si>
  <si>
    <t>溆浦县两丫坪镇财政所</t>
  </si>
  <si>
    <t>323019</t>
  </si>
  <si>
    <t>溆浦县中都乡财政所</t>
  </si>
  <si>
    <t>323020</t>
  </si>
  <si>
    <t>溆浦县沿溪乡财政所</t>
  </si>
  <si>
    <t>323021</t>
  </si>
  <si>
    <t>溆浦县北斗溪镇财政所</t>
  </si>
  <si>
    <t>323022</t>
  </si>
  <si>
    <t>溆浦县黄茅园镇财政所</t>
  </si>
  <si>
    <t>323023</t>
  </si>
  <si>
    <t>溆浦县龙潭镇财政所</t>
  </si>
  <si>
    <t>323024</t>
  </si>
  <si>
    <t>溆浦县葛竹坪镇财政所</t>
  </si>
  <si>
    <t>323025</t>
  </si>
  <si>
    <t>溆浦县龙庄湾乡财政所</t>
  </si>
  <si>
    <t>401001</t>
  </si>
  <si>
    <t>溆浦县自然资源局</t>
  </si>
  <si>
    <t>401006</t>
  </si>
  <si>
    <t>溆浦县不动产登记中心</t>
  </si>
  <si>
    <t>403001</t>
  </si>
  <si>
    <t>溆浦县林业局</t>
  </si>
  <si>
    <t>403006</t>
  </si>
  <si>
    <t>湖南省溆浦县小横垅国有林场</t>
  </si>
  <si>
    <t>403009</t>
  </si>
  <si>
    <t>湖南省溆浦县雷峰山国有林场</t>
  </si>
  <si>
    <t>505001</t>
  </si>
  <si>
    <t>溆浦县教育局</t>
  </si>
  <si>
    <t>505007</t>
  </si>
  <si>
    <t>溆浦县江维中学</t>
  </si>
  <si>
    <t>505010</t>
  </si>
  <si>
    <t>溆浦县卢峰镇警予学校</t>
  </si>
  <si>
    <t>505011</t>
  </si>
  <si>
    <t>溆浦县卢峰镇第三完全小学</t>
  </si>
  <si>
    <t>505013</t>
  </si>
  <si>
    <t>溆浦县卢峰镇桔花园村小学</t>
  </si>
  <si>
    <t>505018</t>
  </si>
  <si>
    <t>溆浦县幼儿园</t>
  </si>
  <si>
    <t>601001</t>
  </si>
  <si>
    <t>溆浦县残疾人联合会</t>
  </si>
  <si>
    <t>603001</t>
  </si>
  <si>
    <t>溆浦县卫生健康局</t>
  </si>
  <si>
    <t>603005</t>
  </si>
  <si>
    <t>溆浦县卫生计生综合监督执法局</t>
  </si>
  <si>
    <t>603006</t>
  </si>
  <si>
    <t>溆浦县疾病预防控制中心</t>
  </si>
  <si>
    <t>604004</t>
  </si>
  <si>
    <t>溆浦县社会保险服务中心</t>
  </si>
  <si>
    <t>605002</t>
  </si>
  <si>
    <t>溆浦县军队离退休干部服务中心</t>
  </si>
  <si>
    <t>606001</t>
  </si>
  <si>
    <t>溆浦县医疗保障局</t>
  </si>
  <si>
    <t>701001</t>
  </si>
  <si>
    <t>溆浦县国防动员办公室</t>
  </si>
  <si>
    <t>703001</t>
  </si>
  <si>
    <t>溆浦县发展和改革局</t>
  </si>
  <si>
    <t>704001</t>
  </si>
  <si>
    <t>溆浦县住房和城乡建设局</t>
  </si>
  <si>
    <t>704002</t>
  </si>
  <si>
    <t>溆浦县住房保障服务中心</t>
  </si>
  <si>
    <t>704005</t>
  </si>
  <si>
    <t>溆浦县城市管理事务中心</t>
  </si>
  <si>
    <t>706001</t>
  </si>
  <si>
    <t>溆浦县交通运输局</t>
  </si>
  <si>
    <t>706002</t>
  </si>
  <si>
    <t>溆浦县公路建设养护中心</t>
  </si>
  <si>
    <t>706005</t>
  </si>
  <si>
    <t>溆浦县道路运输服务中心</t>
  </si>
  <si>
    <t>707001</t>
  </si>
  <si>
    <t>溆浦县城市管理和综合执法局</t>
  </si>
  <si>
    <t>708001</t>
  </si>
  <si>
    <t>溆浦县供销合作联合社</t>
  </si>
  <si>
    <t>803001</t>
  </si>
  <si>
    <t>溆浦县农业农村局</t>
  </si>
  <si>
    <t>803002</t>
  </si>
  <si>
    <t>溆浦县农业综合服务中心</t>
  </si>
  <si>
    <t>804001</t>
  </si>
  <si>
    <t>溆浦县水利局</t>
  </si>
  <si>
    <t>904003</t>
  </si>
  <si>
    <t>溆浦县文化市场综合行政执法大队</t>
  </si>
  <si>
    <t>904005</t>
  </si>
  <si>
    <t>溆浦县图书馆</t>
  </si>
  <si>
    <t>904006</t>
  </si>
  <si>
    <t>溆浦县辰河目连戏传承保护中心</t>
  </si>
  <si>
    <t>905001</t>
  </si>
  <si>
    <t>溆浦县融媒体中心</t>
  </si>
  <si>
    <t>604001</t>
  </si>
  <si>
    <t>溆浦县人力资源和社会保障局</t>
  </si>
  <si>
    <t>801002</t>
  </si>
  <si>
    <t>溆浦县深子湖水库灌区事务所</t>
  </si>
  <si>
    <t>801003</t>
  </si>
  <si>
    <t>溆浦县金家洞水库灌区事务所</t>
  </si>
  <si>
    <t>403003</t>
  </si>
  <si>
    <t>溆浦县林业科学研究所</t>
  </si>
  <si>
    <t>403005</t>
  </si>
  <si>
    <t>湖南省溆浦县中都国有林场</t>
  </si>
  <si>
    <t>公共财政预算：附表3</t>
  </si>
  <si>
    <t>溆浦县2025年债务收入预算调整计划表</t>
  </si>
  <si>
    <t xml:space="preserve">编制单位：溆浦县财政局 </t>
  </si>
  <si>
    <t>科目编码</t>
  </si>
  <si>
    <t>科目名称</t>
  </si>
  <si>
    <t>类</t>
  </si>
  <si>
    <t>款</t>
  </si>
  <si>
    <t>项</t>
  </si>
  <si>
    <t>目</t>
  </si>
  <si>
    <t>非税收入</t>
  </si>
  <si>
    <t>04</t>
  </si>
  <si>
    <t>地方政府债务收入</t>
  </si>
  <si>
    <t>01</t>
  </si>
  <si>
    <t xml:space="preserve">  一般债务收入</t>
  </si>
  <si>
    <t xml:space="preserve">    地方政府一般债券收入</t>
  </si>
  <si>
    <t>02</t>
  </si>
  <si>
    <t xml:space="preserve">    地方政府向外国政府借款收入</t>
  </si>
  <si>
    <t>03</t>
  </si>
  <si>
    <t xml:space="preserve">    地方政府向国际组织借款收入</t>
  </si>
  <si>
    <t xml:space="preserve">    地方政府其他一般债务收入</t>
  </si>
  <si>
    <t>收入总计</t>
  </si>
  <si>
    <t>公共财政预算：附表4</t>
  </si>
  <si>
    <t>溆浦县2025年一般公共预算调整收支平衡表</t>
  </si>
  <si>
    <t>收    入</t>
  </si>
  <si>
    <t>支    出</t>
  </si>
  <si>
    <t>项目名称</t>
  </si>
  <si>
    <t>本年地方收入</t>
  </si>
  <si>
    <t>本级支出</t>
  </si>
  <si>
    <t>上级补助收入</t>
  </si>
  <si>
    <t xml:space="preserve">  工资支出</t>
  </si>
  <si>
    <t xml:space="preserve">  返还性收入</t>
  </si>
  <si>
    <t xml:space="preserve">  运转支出</t>
  </si>
  <si>
    <t xml:space="preserve">    增值税税收返还收入</t>
  </si>
  <si>
    <t xml:space="preserve">  基本民生支出</t>
  </si>
  <si>
    <t xml:space="preserve">    消费税税收返还收入</t>
  </si>
  <si>
    <t xml:space="preserve">  其他</t>
  </si>
  <si>
    <t xml:space="preserve">    所得税基数返还收入</t>
  </si>
  <si>
    <t>转移性支出</t>
  </si>
  <si>
    <t xml:space="preserve">    成品油价格和税费改革税收返还收入</t>
  </si>
  <si>
    <t xml:space="preserve">  上解支出</t>
  </si>
  <si>
    <t xml:space="preserve">    其他税收返还</t>
  </si>
  <si>
    <t xml:space="preserve">   体制上解支出</t>
  </si>
  <si>
    <t xml:space="preserve">  一般性转移支付收入</t>
  </si>
  <si>
    <t xml:space="preserve">   专项上解支出</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</si>
  <si>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</si>
  <si>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</si>
  <si>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</si>
  <si>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</si>
  <si>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</si>
  <si>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</si>
  <si>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增值税留抵退税转移支付支出</t>
  </si>
  <si>
    <t xml:space="preserve">    其他退税减税降费转移支付支出</t>
  </si>
  <si>
    <t xml:space="preserve">    补充县区财力转移支付支出</t>
  </si>
  <si>
    <t xml:space="preserve">    其他一般性转移支付收入</t>
  </si>
  <si>
    <t xml:space="preserve">    成品油价格和税费改革转移支付补助收入</t>
  </si>
  <si>
    <t xml:space="preserve">    基层公检法司转移支付收入</t>
  </si>
  <si>
    <t xml:space="preserve">    义务教育等转移支付收入</t>
  </si>
  <si>
    <t xml:space="preserve">    基本养老金保险和低保等转移支付收入</t>
  </si>
  <si>
    <t xml:space="preserve">    城乡居民医疗保险转移支付收入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</si>
  <si>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</si>
  <si>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</si>
  <si>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</si>
  <si>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</si>
  <si>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</si>
  <si>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</si>
  <si>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巩固脱贫攻坚成果衔接乡村振兴转移支付支出</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</si>
  <si>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</si>
  <si>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</si>
  <si>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</si>
  <si>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</si>
  <si>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社会保障与就业共同财政事权转移支付收入</t>
  </si>
  <si>
    <t xml:space="preserve">    卫生健康共同财政事权转移支付收入</t>
  </si>
  <si>
    <t xml:space="preserve">    节能环保共同财政事权转移支付收入</t>
  </si>
  <si>
    <t xml:space="preserve">    农林水共同财政事权转移支付收入</t>
  </si>
  <si>
    <t xml:space="preserve">    交通运输共同财政事权转移支付收入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</si>
  <si>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</si>
  <si>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</si>
  <si>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</si>
  <si>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</si>
  <si>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专项转移支付收入</t>
  </si>
  <si>
    <t>债务收入</t>
  </si>
  <si>
    <t>债务还本支出</t>
  </si>
  <si>
    <t xml:space="preserve">  置换一般债券收入</t>
  </si>
  <si>
    <t>（一）地方政府一般债券还本支出</t>
  </si>
  <si>
    <t>新增一般债券收入</t>
  </si>
  <si>
    <t>（二）地方政府其他一般债券还本支出</t>
  </si>
  <si>
    <t>国际组织借款收入</t>
  </si>
  <si>
    <t>外国政府借款收入</t>
  </si>
  <si>
    <t>调出资金</t>
  </si>
  <si>
    <t>上年结余</t>
  </si>
  <si>
    <t>调入预算稳定调节基金</t>
  </si>
  <si>
    <t>年终滚存结余</t>
  </si>
  <si>
    <t>调入资金</t>
  </si>
  <si>
    <t>减：结转下年支出</t>
  </si>
  <si>
    <t>政府性基金调入</t>
  </si>
  <si>
    <t>净结余</t>
  </si>
  <si>
    <t>国有资本经营预算调入</t>
  </si>
  <si>
    <t>财政专户管理资金调入</t>
  </si>
  <si>
    <t>其他调入</t>
  </si>
  <si>
    <t>支出总计</t>
  </si>
  <si>
    <t>公共财政预算：附表5</t>
  </si>
  <si>
    <t>溆浦县2025年预算调整支出汇总表</t>
  </si>
  <si>
    <t>功能分类</t>
  </si>
  <si>
    <t>经济分类</t>
  </si>
  <si>
    <t>科目代码</t>
  </si>
  <si>
    <t>一般公共服务支出</t>
  </si>
  <si>
    <t>工资福利支出</t>
  </si>
  <si>
    <t>公共安全支出</t>
  </si>
  <si>
    <t>商品和服务支出</t>
  </si>
  <si>
    <t>教育支出</t>
  </si>
  <si>
    <t>对个人和家庭的补助</t>
  </si>
  <si>
    <t>科学技术支出</t>
  </si>
  <si>
    <t>债务利息及费用支出</t>
  </si>
  <si>
    <t>文化旅游体育与传媒支出</t>
  </si>
  <si>
    <t>资本性支出（基本建设）</t>
  </si>
  <si>
    <t>社会保障和就业支出</t>
  </si>
  <si>
    <t>资本性支出</t>
  </si>
  <si>
    <t>卫生健康支出</t>
  </si>
  <si>
    <t>对企业补助（基本建设）</t>
  </si>
  <si>
    <t>节能环保支出</t>
  </si>
  <si>
    <t>对企业补助</t>
  </si>
  <si>
    <t>城乡社区支出</t>
  </si>
  <si>
    <t>对社会保障基金补助</t>
  </si>
  <si>
    <t>农林水支出</t>
  </si>
  <si>
    <t>其他支出</t>
  </si>
  <si>
    <t>交通运输支出</t>
  </si>
  <si>
    <t>资源勘探信息等支出</t>
  </si>
  <si>
    <t>商业服务业等支出</t>
  </si>
  <si>
    <t>金融支出</t>
  </si>
  <si>
    <t>援助其他地区支出</t>
  </si>
  <si>
    <t>自然资源海洋气象等支出</t>
  </si>
  <si>
    <t>住房保障支出</t>
  </si>
  <si>
    <t>粮油物资储备支出</t>
  </si>
  <si>
    <t>灾害防治及应急管理支出</t>
  </si>
  <si>
    <t>预备费</t>
  </si>
  <si>
    <t>债务付息支出</t>
  </si>
  <si>
    <t>公共财政预算：附表6</t>
  </si>
  <si>
    <t>溆浦县2025年部门预算调整项目明细表</t>
  </si>
  <si>
    <t>序
号</t>
  </si>
  <si>
    <t>支出功能科目</t>
  </si>
  <si>
    <t>部门预算经济
科目</t>
  </si>
  <si>
    <t>政府预算经济
科目</t>
  </si>
  <si>
    <t>政策依据</t>
  </si>
  <si>
    <t>项目主管
部门</t>
  </si>
  <si>
    <t>项目实施
单位</t>
  </si>
  <si>
    <t>项目
性质</t>
  </si>
  <si>
    <t>项目
类别</t>
  </si>
  <si>
    <t>资金性质</t>
  </si>
  <si>
    <t>调减小计</t>
  </si>
  <si>
    <t>会议费</t>
  </si>
  <si>
    <t>财政局</t>
  </si>
  <si>
    <t>延续</t>
  </si>
  <si>
    <t>特定类目标</t>
  </si>
  <si>
    <t>000 非“三保”支出</t>
  </si>
  <si>
    <t>企业离休干部生活补贴</t>
  </si>
  <si>
    <t>老干部服务中心</t>
  </si>
  <si>
    <t>特定目标类</t>
  </si>
  <si>
    <t>企业无固定收入离休干部遗孀、离休干部配偶生活补贴经费</t>
  </si>
  <si>
    <t>大学生村务专干工资</t>
  </si>
  <si>
    <t>中国共产党委员会组织部</t>
  </si>
  <si>
    <t>县储粮利费补贴及轮换亏损</t>
  </si>
  <si>
    <t>溆政办发（2021）25号</t>
  </si>
  <si>
    <t>县发展和改革局</t>
  </si>
  <si>
    <t>溆浦卢峰国家粮食储备库有限公司</t>
  </si>
  <si>
    <t>延续专项</t>
  </si>
  <si>
    <t>乡村振兴衔接资金（水毁工程 ）</t>
  </si>
  <si>
    <t>会议纪要</t>
  </si>
  <si>
    <t>县公路建设养护中心</t>
  </si>
  <si>
    <t>新增</t>
  </si>
  <si>
    <t>政策性粮食贷款挂账利息补贴</t>
  </si>
  <si>
    <t>湘财预[2021]188号</t>
  </si>
  <si>
    <t>其他</t>
  </si>
  <si>
    <t>2130599</t>
  </si>
  <si>
    <t>30399</t>
  </si>
  <si>
    <t>50999</t>
  </si>
  <si>
    <t>农村卫生厕所改造</t>
  </si>
  <si>
    <t>申请修改预算资金报告</t>
  </si>
  <si>
    <t>县农业农村局</t>
  </si>
  <si>
    <t>一村一辅警工资</t>
  </si>
  <si>
    <t>县公安局</t>
  </si>
  <si>
    <t>人员类</t>
  </si>
  <si>
    <t>美丽乡村建设</t>
  </si>
  <si>
    <t>《中共溆浦县委办溆浦县人民政府关于成立全面小康和郑美丽乡村建设领导小组的通知》</t>
  </si>
  <si>
    <t>县委办</t>
  </si>
  <si>
    <t>中医药事业传承发展经费</t>
  </si>
  <si>
    <t>《中共溆浦县委办公室 溆浦县人民政府办公室室关于印发&lt;溆浦县“全国基层中医药工作示范县”建设实施方案&gt;的通知》</t>
  </si>
  <si>
    <t>县卫生健康局</t>
  </si>
  <si>
    <t>特定类目标类</t>
  </si>
  <si>
    <t>职业年金虚账记实</t>
  </si>
  <si>
    <t>财预[2016]36号</t>
  </si>
  <si>
    <t>县人力资源和社会保障局</t>
  </si>
  <si>
    <t>县社会保险服务中心</t>
  </si>
  <si>
    <t>003001 保工资</t>
  </si>
  <si>
    <t>困难老年人家庭适老化改造</t>
  </si>
  <si>
    <r>
      <rPr>
        <sz val="10"/>
        <color theme="1"/>
        <rFont val="宋体"/>
        <charset val="134"/>
        <scheme val="minor"/>
      </rPr>
      <t>怀政办发[2021]17号、
怀办发电</t>
    </r>
    <r>
      <rPr>
        <sz val="10"/>
        <color theme="1"/>
        <rFont val="宋体"/>
        <charset val="134"/>
      </rPr>
      <t>﹝</t>
    </r>
    <r>
      <rPr>
        <sz val="10"/>
        <color theme="1"/>
        <rFont val="宋体"/>
        <charset val="134"/>
        <scheme val="minor"/>
      </rPr>
      <t>2021</t>
    </r>
    <r>
      <rPr>
        <sz val="10"/>
        <color theme="1"/>
        <rFont val="宋体"/>
        <charset val="134"/>
      </rPr>
      <t>﹞</t>
    </r>
    <r>
      <rPr>
        <sz val="10"/>
        <color theme="1"/>
        <rFont val="宋体"/>
        <charset val="134"/>
        <scheme val="minor"/>
      </rPr>
      <t xml:space="preserve">29号
</t>
    </r>
  </si>
  <si>
    <t>县民政局</t>
  </si>
  <si>
    <t>特定类项目类</t>
  </si>
  <si>
    <t>油菜保险</t>
  </si>
  <si>
    <t>湘财预算【2025】37号</t>
  </si>
  <si>
    <t>太平洋财险，人保财险，中华联合财险</t>
  </si>
  <si>
    <t>水稻完全成本保险</t>
  </si>
  <si>
    <t>水稻制种保险</t>
  </si>
  <si>
    <t>能繁母猪</t>
  </si>
  <si>
    <t>县畜牧水产事务中心</t>
  </si>
  <si>
    <t>太平洋财险，人保财险</t>
  </si>
  <si>
    <t>育肥猪</t>
  </si>
  <si>
    <t>大豆保险</t>
  </si>
  <si>
    <t>中华财险溆浦县支公司</t>
  </si>
  <si>
    <t>商品林保险</t>
  </si>
  <si>
    <t>县林业局</t>
  </si>
  <si>
    <t>公益林保险</t>
  </si>
  <si>
    <t>玉米</t>
  </si>
  <si>
    <t>中国人寿财险</t>
  </si>
  <si>
    <t>溆浦县县域整体推进教育信息化建设工程</t>
  </si>
  <si>
    <t>溆常发(2018)4号</t>
  </si>
  <si>
    <t>县教育局</t>
  </si>
  <si>
    <t>县城投公司</t>
  </si>
  <si>
    <t>红花园历年项目欠付工程款</t>
  </si>
  <si>
    <t>溆政函【2019】40号</t>
  </si>
  <si>
    <t>产业开发区管理委员会</t>
  </si>
  <si>
    <t>湖南红花园投资开发有限公司</t>
  </si>
  <si>
    <t>省十三五易地扶贫搬迁项目</t>
  </si>
  <si>
    <t>溆浦县城北学校配套设施建设项目</t>
  </si>
  <si>
    <t>县住房和城乡建设局</t>
  </si>
  <si>
    <t>屈原大道一期安置区</t>
  </si>
  <si>
    <t>大豆玉米全程机械化示范基地建设项目</t>
  </si>
  <si>
    <t>湘农办函[2023]23号</t>
  </si>
  <si>
    <t>县农机事务中心</t>
  </si>
  <si>
    <t>农机购置补贴资金</t>
  </si>
  <si>
    <t>湘财预【2023】425号     湘财农指[2024]44号</t>
  </si>
  <si>
    <t>003003 保基本民生</t>
  </si>
  <si>
    <t>2024年超长期特别国债支持农机报废更新资金的通知中央农机购置与应用补贴资金的通知</t>
  </si>
  <si>
    <t>湘财预【2024】244号
湘财农指[2024]61号</t>
  </si>
  <si>
    <t>基本工资（补差）</t>
  </si>
  <si>
    <t>基础绩效奖（未统发的部分）</t>
  </si>
  <si>
    <t>调增合计</t>
  </si>
  <si>
    <t>公用经费</t>
  </si>
  <si>
    <t>正常人事调动</t>
  </si>
  <si>
    <t>县文化旅游广电体育局</t>
  </si>
  <si>
    <t>003002 保运转</t>
  </si>
  <si>
    <t>新进人员</t>
  </si>
  <si>
    <t>县财政局</t>
  </si>
  <si>
    <t>运转类</t>
  </si>
  <si>
    <t>遗属补助</t>
  </si>
  <si>
    <t>全县遗属补助</t>
  </si>
  <si>
    <t>004 三保以外刚性支出</t>
  </si>
  <si>
    <t>人才引进</t>
  </si>
  <si>
    <t>县疾病预防控制中心</t>
  </si>
  <si>
    <t>服务类社会救助试点经费</t>
  </si>
  <si>
    <t>领导批示</t>
  </si>
  <si>
    <t>人员增加</t>
  </si>
  <si>
    <t>工作经费</t>
  </si>
  <si>
    <t>国家金融监督管理总局溆浦监管支局</t>
  </si>
  <si>
    <t>民生事实</t>
  </si>
  <si>
    <t>非税收入执收成本支出-运转</t>
  </si>
  <si>
    <t>全县</t>
  </si>
  <si>
    <t>各非税收入单位</t>
  </si>
  <si>
    <t>产业发展基金</t>
  </si>
  <si>
    <t>解决破产援助专项经费</t>
  </si>
  <si>
    <t>2025年第15次县政府会议纪要</t>
  </si>
  <si>
    <t>人民法院</t>
  </si>
  <si>
    <t>网络宣传</t>
  </si>
  <si>
    <t>中共溆浦县委网络安全和信息化委员会办公室</t>
  </si>
  <si>
    <t>2025年溆浦县传统龙舟赛经费</t>
  </si>
  <si>
    <t>文旅活动安全防护及宣传推广经费</t>
  </si>
  <si>
    <t>第十二批省文保单位申报经费</t>
  </si>
  <si>
    <t>政府常务会2025年
第12次会议纪要</t>
  </si>
  <si>
    <t>应急广播维护项目
运维费用</t>
  </si>
  <si>
    <t>县委常委会2024年
第28次会议纪要</t>
  </si>
  <si>
    <t>“今日盛事如妳所愿”
红歌传唱赛活动经费</t>
  </si>
  <si>
    <t>县委常委会2025年
第19次会议纪要</t>
  </si>
  <si>
    <t>县宣传部</t>
  </si>
  <si>
    <t>向警予同志纪念馆</t>
  </si>
  <si>
    <t>县妇联</t>
  </si>
  <si>
    <t>县融媒体中心</t>
  </si>
  <si>
    <t>解决融媒体中心宣传工作经费</t>
  </si>
  <si>
    <t>县委宣传部</t>
  </si>
  <si>
    <t>人员新增</t>
  </si>
  <si>
    <t>县科学技术局</t>
  </si>
  <si>
    <t>市科技型企业知识价值信用贷款风险补偿金</t>
  </si>
  <si>
    <t>怀科函〔2025〕20 号、溆科函〔2025〕5 号</t>
  </si>
  <si>
    <t>溆浦县扶贫志</t>
  </si>
  <si>
    <t>溆浦县人民政府常务会议纪要2025年第5次会议纪要</t>
  </si>
  <si>
    <t>县史志研究室</t>
  </si>
  <si>
    <t>《乾隆、同治、民国&lt;溆浦县志&gt;整理本》</t>
  </si>
  <si>
    <t>中国共产党溆浦县历史（第三卷）</t>
  </si>
  <si>
    <t>退休人员向岳平、张松2人未交满医保年限退休继续交纳职工基本医保（单位部分）2025年1-12月份</t>
  </si>
  <si>
    <t>退休人员预算一体化2025年无预算数据</t>
  </si>
  <si>
    <t>溆浦县档案馆专变安装工程</t>
  </si>
  <si>
    <t>溆发改投资[2018]10号；溆浦县人民政府常务会议纪要[2025]第1次；</t>
  </si>
  <si>
    <t>县档案馆</t>
  </si>
  <si>
    <t>“屈子行吟·诗歌之源”-2025湖南·怀化屈原爱国怀乡诗歌文化推广季活动</t>
  </si>
  <si>
    <t>请求解决“屈子行吟·诗歌之源”-2025湖南·怀化屈原爱国怀乡诗歌文化推广季活动经费的报告</t>
  </si>
  <si>
    <t>2025年中央、省、市媒体平台合作运营费</t>
  </si>
  <si>
    <t>关于增加2025年部门</t>
  </si>
  <si>
    <t>遗属费</t>
  </si>
  <si>
    <t>2025年6-12月遗属费</t>
  </si>
  <si>
    <t>溆浦职中计算机教学设备采购项目</t>
  </si>
  <si>
    <t>县职中</t>
  </si>
  <si>
    <t>湘维校区租金</t>
  </si>
  <si>
    <t>学前教育生均公用经费</t>
  </si>
  <si>
    <t>湘政办发〔2020〕15号、湘财教〔2019〕24号</t>
  </si>
  <si>
    <t>学前教育免保育教育费</t>
  </si>
  <si>
    <t>财教〔2025〕180号《支持学前教育发展资金管理办法》</t>
  </si>
  <si>
    <t>高中国家助学金</t>
  </si>
  <si>
    <t>湘财教〔2025〕3号 关于做好调整高等教育阶段和高中阶段国家奖助学金政策工作的通知</t>
  </si>
  <si>
    <t>中职国家助学金</t>
  </si>
  <si>
    <t>教育保安人员工资</t>
  </si>
  <si>
    <t>中共溆浦县委员会书记专题会议纪要〔2016〕2号</t>
  </si>
  <si>
    <t>非义务教育经费</t>
  </si>
  <si>
    <t>非义务教育核定的人平2000元基础绩效奖</t>
  </si>
  <si>
    <t>溆浦县卢峰镇东风社区老铁路路滑坡应急处置</t>
  </si>
  <si>
    <t>湘政发〔2018〕12号</t>
  </si>
  <si>
    <t>县自然资源局</t>
  </si>
  <si>
    <t>地质灾害搬迁避让和处置项目</t>
  </si>
  <si>
    <t>湘政发〔2018〕12号、湘财建一指〔2018〕141号，湘财建指（2017）196号</t>
  </si>
  <si>
    <t>溆浦县葛竹坪镇鹿山村4组滑坡治理工程</t>
  </si>
  <si>
    <t>溆浦县人民政府2025年第11次常务会议纪要</t>
  </si>
  <si>
    <t>溆浦县批而未供批文分类清理经费</t>
  </si>
  <si>
    <t>1、2025年4月15日湖南省自然资源厅办公室《关于印发&lt;湖南省批而未供批文分类清理实施方案&gt;的通知》。                                2、2025年7月1日，第十八届溆浦县人民政府2025年第11次常务会议纪要。</t>
  </si>
  <si>
    <t>溆浦县城镇开发边界内控制性详细规划编制工作</t>
  </si>
  <si>
    <t>湖南省自然资源厅《关于全面开展国土空间规划编制工作的通知》，[2024]第12次政府常务会</t>
  </si>
  <si>
    <t>人员介绍信</t>
  </si>
  <si>
    <t>溆浦县岩溶洞穴基础调查工作</t>
  </si>
  <si>
    <t>县人民政府2025年第十五次常务会议</t>
  </si>
  <si>
    <t>林权数据库建设</t>
  </si>
  <si>
    <t>【2024】第8号、领导批示</t>
  </si>
  <si>
    <t>县不动产登记中心</t>
  </si>
  <si>
    <t>不动产登记一库一平台建设</t>
  </si>
  <si>
    <t>【2024】第6次 领导批示</t>
  </si>
  <si>
    <t>2017年-2019年5个土地整治项目</t>
  </si>
  <si>
    <t>资金整合，重新列入预算</t>
  </si>
  <si>
    <t>土地整理中心</t>
  </si>
  <si>
    <t>裸露山体生态修复治理工作领导小组专项工作经费</t>
  </si>
  <si>
    <t>县人民政府常务会议纪要【2023】第14次</t>
  </si>
  <si>
    <t>溆浦县大坡坑、斜溪坑、幸福水库水库征收工作经费</t>
  </si>
  <si>
    <t>1、中共溆浦县委常委会会议纪要〔2019〕24次
2、溆浦县人民政府常委会议纪要第44次
3、关于《溆浦县土地与房屋征收安置办公室组建方案》的起草说明</t>
  </si>
  <si>
    <t>县水利局</t>
  </si>
  <si>
    <t>溆浦县征地事务所（土地与房屋征收安置办公室）</t>
  </si>
  <si>
    <t>县木材公司职工养老保险及工作经费</t>
  </si>
  <si>
    <t xml:space="preserve">   2019年第45次政府常务会议记要34次</t>
  </si>
  <si>
    <t>木材公司</t>
  </si>
  <si>
    <t>生态护林员人身意外伤害保险</t>
  </si>
  <si>
    <t>用于2023、2024、2025年人身意外伤害保险</t>
  </si>
  <si>
    <t>林业局</t>
  </si>
  <si>
    <t>生态环保执法和监测能力建设</t>
  </si>
  <si>
    <t>2024年第17次政府常务会议纪要。常务副县长已批示，县长已签阅。</t>
  </si>
  <si>
    <t>怀化市生态环境局溆浦分局</t>
  </si>
  <si>
    <t>空气质量监测站设备更新</t>
  </si>
  <si>
    <t>2023年第16次政府常务会议纪要。常务副县长已批示，县长已签阅。</t>
  </si>
  <si>
    <t>排污许可工作专项经费</t>
  </si>
  <si>
    <t>严格按照《排污许可管理条例》、《生态环境领域中央与地方财政事权和支出责任划分改革方案》（国办发〔2020〕13号）文件要落实项目专项预算保障，同时按照法律法规要求开展排污许可技术审核。</t>
  </si>
  <si>
    <t>创建国家级生态文明建设示范县经费</t>
  </si>
  <si>
    <t>溆浦县秸秆禁烧限烧区划定工作经费</t>
  </si>
  <si>
    <t>湖南省生态环境厅关于《怀化市秸秆禁烧区和限烧区划定方案》有关事项的函（湘环函[2025]29号）、溆浦县人民政府常务会议纪要2025年第8次、中共溆浦县县委常委会会议纪要2025年第13号</t>
  </si>
  <si>
    <t>农村人居环境整治</t>
  </si>
  <si>
    <t>溆政发[2021]2号</t>
  </si>
  <si>
    <t>溆浦县入河排污口全覆盖排查整治工作经费</t>
  </si>
  <si>
    <t>湖南省生态环境厅办公室关于进一步明确 2024 年度入河排污口重点工作的通知》（湘环办〔2024〕41 号）、经溆浦县人民政府常务会议纪要（2024年第8次）、中共溆浦县委常委会议纪要（2024年第19次）</t>
  </si>
  <si>
    <t>溆浦县红阳片区锰污染状况调查报告编制及监测工作经费</t>
  </si>
  <si>
    <t>溆浦县人民政府常务会议纪要（2024年第9次）</t>
  </si>
  <si>
    <t>占地补偿遗留问题</t>
  </si>
  <si>
    <t>领导批示。</t>
  </si>
  <si>
    <t>小横垅乡人民政府</t>
  </si>
  <si>
    <t>人事调动</t>
  </si>
  <si>
    <t>新增专项</t>
  </si>
  <si>
    <t xml:space="preserve">十五五规划编制费 </t>
  </si>
  <si>
    <t>溆浦县人民政府常务会议纪要[2025]第2次     中共溆浦县委常委会会议纪要[2025]4号</t>
  </si>
  <si>
    <t>粮油质量检验经费</t>
  </si>
  <si>
    <t>《怀化市人民政府办公室关于认真做好粮食储备安全和管理工作的通知》怀政办函（2020）33号</t>
  </si>
  <si>
    <t>粮食熏蒸费用</t>
  </si>
  <si>
    <t>中共溆浦县委常委会会议纪要[2025]22号</t>
  </si>
  <si>
    <t>拆违工程</t>
  </si>
  <si>
    <t>县城管执法局</t>
  </si>
  <si>
    <t>彰利建筑工程有限公司</t>
  </si>
  <si>
    <t>环卫专项规划编制</t>
  </si>
  <si>
    <t>政府常务会议纪要[2024]第11次</t>
  </si>
  <si>
    <t>灵翠山公园管理问题整改</t>
  </si>
  <si>
    <t>中共溆浦县常委会议纪要【2023】17</t>
  </si>
  <si>
    <t>2025年遗属生活费</t>
  </si>
  <si>
    <t>年初预算</t>
  </si>
  <si>
    <t>长期合同工调标工资</t>
  </si>
  <si>
    <t>请示报告</t>
  </si>
  <si>
    <t>农村公路路网调整工作和增补线路及桥梁检测经费</t>
  </si>
  <si>
    <t>修复贺家冲村道C575线受损路段</t>
  </si>
  <si>
    <t>2019年农村公路安全生命防护工程监理费</t>
  </si>
  <si>
    <t>2020年危桥改造工程（上绿化桥、桥江大桥、三家桥、谭家湾桥）</t>
  </si>
  <si>
    <t>湘财预【2019】302号</t>
  </si>
  <si>
    <t>人防指挥中心后续配套工程项目</t>
  </si>
  <si>
    <t>溆浦县人民政府常务会议纪要第54次</t>
  </si>
  <si>
    <t>县国防动员办公室</t>
  </si>
  <si>
    <t>防空警报设备升级改造经费</t>
  </si>
  <si>
    <t>溆浦县人民政府常务会议纪要【2025】第12次</t>
  </si>
  <si>
    <t>国防动员业务工作运转经费</t>
  </si>
  <si>
    <t>中共溆浦县委常务会会议纪要【2025】22号</t>
  </si>
  <si>
    <t>2120399</t>
  </si>
  <si>
    <t>31005</t>
  </si>
  <si>
    <t>503</t>
  </si>
  <si>
    <t>溆浦县城市棚户区改扩翻基础设施配套项目一期工程</t>
  </si>
  <si>
    <t>领导批示件</t>
  </si>
  <si>
    <t>低庄镇污水处理费</t>
  </si>
  <si>
    <t>运营合同</t>
  </si>
  <si>
    <t>溆浦县十五五综合交通运输发展规划编制费</t>
  </si>
  <si>
    <t>溆浦县人民政府常务会议纪要[2025]第5次</t>
  </si>
  <si>
    <t>县交通运输管理局</t>
  </si>
  <si>
    <t>安溆溆洞高速公路建设工作专班经费</t>
  </si>
  <si>
    <t>工资</t>
  </si>
  <si>
    <t>根据人社局的通知</t>
  </si>
  <si>
    <t>县住保中心</t>
  </si>
  <si>
    <t>退役军人事务局</t>
  </si>
  <si>
    <t>湘海巡艇1001号日常运转费用</t>
  </si>
  <si>
    <t>县水运事务中心</t>
  </si>
  <si>
    <t>水上安全监管相关经费</t>
  </si>
  <si>
    <t>溆浦县人民政府常务会议记纪要    [2025]第7次</t>
  </si>
  <si>
    <t>2025年水路智能监管经费</t>
  </si>
  <si>
    <t>30201</t>
  </si>
  <si>
    <t>50201</t>
  </si>
  <si>
    <t>入编核准通知单</t>
  </si>
  <si>
    <t>30299</t>
  </si>
  <si>
    <t>50299</t>
  </si>
  <si>
    <t>溆浦县“十五五”现代农业规划编制费</t>
  </si>
  <si>
    <t>中央省市县工作部署</t>
  </si>
  <si>
    <t>溆浦县2021年农业水价综合改革14个示范县计量设施建设与维护补助（第二批）结余资金</t>
  </si>
  <si>
    <t>湖南省发展和改革委员会《关于下达 2021 年省预算内基本建设投资农业水价综合改革示范县计量设施建设与维护补助计划的通知》（湘发改投资〔2021〕679号）</t>
  </si>
  <si>
    <t>2022年制种大县奖励资金</t>
  </si>
  <si>
    <t>十三届县委常委会第23次会议工作情况汇报</t>
  </si>
  <si>
    <t>2021年制种大县奖励资金</t>
  </si>
  <si>
    <t>十三届县委常委会第22次会议工作情况汇报</t>
  </si>
  <si>
    <t xml:space="preserve">  溆浦县产业帮扶项目核查整改工作专班经费</t>
  </si>
  <si>
    <t>省委巡视整改工作</t>
  </si>
  <si>
    <t>水东镇绿化蔬菜大棚工程</t>
  </si>
  <si>
    <t>溆扶发[2021]3号文件</t>
  </si>
  <si>
    <t>水东镇人民政府</t>
  </si>
  <si>
    <t>水东镇联合村文物保护维修项目</t>
  </si>
  <si>
    <t>联合村村民委员会</t>
  </si>
  <si>
    <t>2025年度遗属困难补助</t>
  </si>
  <si>
    <t>新增4人</t>
  </si>
  <si>
    <t>桔颂坝消力池水毁修复工程设计费、监理费</t>
  </si>
  <si>
    <t>溆浦县人民政府常务会议经要[2025]第3次，2025年2月21日召开的第十把届县人民政府2025年第3次常务会议第八条关于桔颂坝消力池维修有关工作，“原则同意由县财政据实解决桔颂坝消力池维修资金缺口”</t>
  </si>
  <si>
    <t>溆浦县桔颂坝工作站</t>
  </si>
  <si>
    <t>桔颂坝消力池水毁修复工程</t>
  </si>
  <si>
    <t>2020年湖南省主要支流溆水重要河段治理工程结算资金</t>
  </si>
  <si>
    <t>根据杨廉喜县长批示拟同意纳入预算</t>
  </si>
  <si>
    <t>2025年生产项目水土保持方案评审费</t>
  </si>
  <si>
    <t>溆浦县大河等五段河道采砂项目</t>
  </si>
  <si>
    <t>2024年第11次常务会议纪要；2024年第14次常委会议纪要</t>
  </si>
  <si>
    <t>溆浦县八甲溪、八仙溪等水普外河流划界项目</t>
  </si>
  <si>
    <t>2025年第8次常务会议纪要；2025年底14次常委会议纪要</t>
  </si>
  <si>
    <t>溆浦县高明溪、岩家垅溪等29条河流健康评价项目</t>
  </si>
  <si>
    <t>关于“争资争项”工作考核奖励的情况报告</t>
  </si>
  <si>
    <t>根据县领导常务副县长批示拟同意纳入预算</t>
  </si>
  <si>
    <t>关于请求解决溆水大河等5段河道采砂项目前期工作经费的报告</t>
  </si>
  <si>
    <t>2024年第11次常务会议根据县领导县常务批示拟同意纳入预算</t>
  </si>
  <si>
    <t>《溆浦县现代水网建设规划（2023-2035年）》编制费</t>
  </si>
  <si>
    <t>根据县人民政府2024年第17次常务会议原则同意</t>
  </si>
  <si>
    <t>溆浦县“十五五”水安全规划编制费</t>
  </si>
  <si>
    <t>根据县人民政府2025年第12次常务会议原则同意</t>
  </si>
  <si>
    <t>溆浦县陡坡地划定工作经费</t>
  </si>
  <si>
    <t>根据县人民政府2025年第12次常务会议第七条原则同意据实解决溆浦县陡坡地划定工作经费</t>
  </si>
  <si>
    <t>移民后扶建设项目</t>
  </si>
  <si>
    <t>2017年第14次县人民政府常务会议纪要、溆财预函【2024】17号《关于批复2024年部门预算的通知》</t>
  </si>
  <si>
    <t>县库区移民事务中心</t>
  </si>
  <si>
    <t>溆水灌区管理中心</t>
  </si>
  <si>
    <t>金家洞水库人员类经费</t>
  </si>
  <si>
    <t>金家洞水库灌区事务所</t>
  </si>
  <si>
    <t>深子湖水库人员类经费</t>
  </si>
  <si>
    <t>深子湖水库灌区事务所</t>
  </si>
  <si>
    <t>公用经费（公开招录1人,人才引进1人）</t>
  </si>
  <si>
    <t>入编通知书</t>
  </si>
  <si>
    <t>县工业和信息化局</t>
  </si>
  <si>
    <t>原化肥厂征收补偿等相关费用</t>
  </si>
  <si>
    <t>溆浦县政府常务会（2024）第2次会议纪要
中共溆浦县常委会（2024）5号会议纪要
2025.6.22请示报告</t>
  </si>
  <si>
    <t>“四上”企业入规奖补资金</t>
  </si>
  <si>
    <t>怀化市“四上”企业培育工作方案》(怀政办发 [2022]14号)、《怀化市财政局关于下达 2022年度新入规工业企业财政奖补资金的通知》（怀财企指[2023]12号）2025.6.16请示报告</t>
  </si>
  <si>
    <t>解决工业发展规划编制费用</t>
  </si>
  <si>
    <t>根据（2025）第2次政府常务会议纪要，2.25.6.19请示报告</t>
  </si>
  <si>
    <t>溆浦备份机房信息安全三级等保项目</t>
  </si>
  <si>
    <t xml:space="preserve">溆浦县政府常务会（2025）第1次会议纪要
中共溆浦县常委会（2025）2号会议纪要
</t>
  </si>
  <si>
    <t>溆浦县东新矿业污染整治前期工作费用</t>
  </si>
  <si>
    <t>四上企业入库、高质量发展考核经费</t>
  </si>
  <si>
    <t>“智慧城市、雪亮一、二、三期网络租赁费</t>
  </si>
  <si>
    <t>2025.4.25请示报告</t>
  </si>
  <si>
    <t>应急管理特岗人员意外伤害保险</t>
  </si>
  <si>
    <t>应急厅函【2019】468号、  省财政厅函</t>
  </si>
  <si>
    <t>县应急管理局</t>
  </si>
  <si>
    <t>防汛物资采购</t>
  </si>
  <si>
    <t>湖南省财政厅关于加快开展应急救灾物资储备有关工作的函，领导批示。</t>
  </si>
  <si>
    <t>矿山救援、培训及训练</t>
  </si>
  <si>
    <t>国家矿山救护规程</t>
  </si>
  <si>
    <t>均坪煤矿棚户区改造项目</t>
  </si>
  <si>
    <t>湘财建指[2018]113号</t>
  </si>
  <si>
    <t>县煤炭事务中心</t>
  </si>
  <si>
    <t>应急救援自然灾害险</t>
  </si>
  <si>
    <t>溆浦县人民政府常务会议纪要  【2024】第8次</t>
  </si>
  <si>
    <t>溆浦县椒板溪煤矿矿区综合治理项目第三方服务项目</t>
  </si>
  <si>
    <t>县委常委会议纪要[2024]8号</t>
  </si>
  <si>
    <t>麻阳水煤矿产能置换资金</t>
  </si>
  <si>
    <t>湖南省机关事业单位入编核准通知单</t>
  </si>
  <si>
    <t>县商务局</t>
  </si>
  <si>
    <t>四上企业入库、高质发展等考核经费</t>
  </si>
  <si>
    <t>人员基本保障支出</t>
  </si>
  <si>
    <t>2019年《消防工作责任状》</t>
  </si>
  <si>
    <t>县消防救援大队</t>
  </si>
  <si>
    <t>车辆专项运转经费</t>
  </si>
  <si>
    <t>县综治中心升级改造经费</t>
  </si>
  <si>
    <t>“第十三届常委会2025年34次会议纪要”）</t>
  </si>
  <si>
    <t>县委政法委</t>
  </si>
  <si>
    <t>县机关事务中心</t>
  </si>
  <si>
    <t>更新公务用车经费</t>
  </si>
  <si>
    <t>县人民会场维修项目</t>
  </si>
  <si>
    <t>公车运行经费</t>
  </si>
  <si>
    <t>行政政法口单位遗属补助</t>
  </si>
  <si>
    <t>行政政法股</t>
  </si>
  <si>
    <t>代表补选经费</t>
  </si>
  <si>
    <t>中华人民共和国全国人民代表大会和地方各级人民代表大会选举法</t>
  </si>
  <si>
    <t>县人民代表大会常务委员会</t>
  </si>
  <si>
    <t>县市场监督管理局</t>
  </si>
  <si>
    <t>综治中心办公用品采购</t>
  </si>
  <si>
    <t>县委常委会【2025】11号会议纪要</t>
  </si>
  <si>
    <t>政法综合治理专项经费</t>
  </si>
  <si>
    <t>突发案事件应急处置专项经费</t>
  </si>
  <si>
    <t>县委常委会【2025】18号会议纪要</t>
  </si>
  <si>
    <t>统战工作特费</t>
  </si>
  <si>
    <t>中国共产党溆浦县委员会统一战线工作部</t>
  </si>
  <si>
    <t>民族宗教经费</t>
  </si>
  <si>
    <t>天网工程电费</t>
  </si>
  <si>
    <t>政府常务会议2016第10次</t>
  </si>
  <si>
    <t>民警救助资金</t>
  </si>
  <si>
    <t>湘财行指[2018]0442号</t>
  </si>
  <si>
    <t>根据部门职能预算</t>
  </si>
  <si>
    <t>办案安保经费</t>
  </si>
  <si>
    <t>中都乡人民政府</t>
  </si>
  <si>
    <t>党校专项经费</t>
  </si>
  <si>
    <t>《中国共产党党校（行政学院）工作条例》和中校发[2025]1号《关于规范地方党校（行政学院）基本培训班次和课程设置的通知》明确了培训以及科研等任务。
2025年第21次县委常委会议定：“同意追加2025年培训经费113万元；从2026年起将中青班、科干班、新任职领导培训班、新录用公务员培训班所需经费纳入每年财政预算。由周安达、刘小兵同志牵头，县委党校、县财政局具体负责。”</t>
  </si>
  <si>
    <t>2025年新调入1人、新入职1人</t>
  </si>
  <si>
    <t>两热防控消杀经费</t>
  </si>
  <si>
    <t>县政府办</t>
  </si>
  <si>
    <t>县爱国卫生服务中心</t>
  </si>
  <si>
    <t>禁毒工作经费</t>
  </si>
  <si>
    <t>溆浦县人民政府常务会议纪要〔2025〕第9次</t>
  </si>
  <si>
    <t>县禁毒社会化事务中心</t>
  </si>
  <si>
    <t>道安办工作经费</t>
  </si>
  <si>
    <t>2025年第9次常务会议纪要</t>
  </si>
  <si>
    <t>县公安局交通管理中心</t>
  </si>
  <si>
    <t>道安办</t>
  </si>
  <si>
    <t>统计调查工作经费</t>
  </si>
  <si>
    <t>湘政办函【2024】39号关于进一步加强湖南国家调查工作的通知、领导批示</t>
  </si>
  <si>
    <t>国家统计局溆浦调查队</t>
  </si>
  <si>
    <t>政府投资审计工作经费</t>
  </si>
  <si>
    <t>湘建价协[2016]25号、溆浦县人民政府常务会议纪要【2024】第15次、中共溆浦县委常委会会议纪要【2024】31号</t>
  </si>
  <si>
    <t>审计局</t>
  </si>
  <si>
    <t>拨预算执行审计专项经费的项目</t>
  </si>
  <si>
    <t>《中华人民共和国审计法》、《审计法实施条例》</t>
  </si>
  <si>
    <t>溆浦县政务外网三级等保建设项目</t>
  </si>
  <si>
    <t>中共县委常委会会议纪要[2024]33号</t>
  </si>
  <si>
    <t>县政务服务中心</t>
  </si>
  <si>
    <t>财政专网并入电子政务外网建设</t>
  </si>
  <si>
    <t>县委办统筹协调专项</t>
  </si>
  <si>
    <t>相关文件及批示</t>
  </si>
  <si>
    <t>巡视整改工作专班工作经费</t>
  </si>
  <si>
    <t>常委会会议纪要（2025）6号</t>
  </si>
  <si>
    <t>配合中央巡视湖南期间抽调工作经费</t>
  </si>
  <si>
    <t>县信访局</t>
  </si>
  <si>
    <t>桥江镇人民政府</t>
  </si>
  <si>
    <t>沿溪乡人民政府</t>
  </si>
  <si>
    <t>北斗溪人居环境提质经费</t>
  </si>
  <si>
    <t>北斗溪镇人民政府</t>
  </si>
  <si>
    <t>三江镇三江村防洪堤修建项目</t>
  </si>
  <si>
    <t>三江镇人民政府</t>
  </si>
  <si>
    <t>三江村村民委员会</t>
  </si>
  <si>
    <t>三江镇西湖村防洪堤修建项目</t>
  </si>
  <si>
    <t>西湖村村民委员会</t>
  </si>
  <si>
    <t>观音阁镇畔坪村防洪堤修建项目</t>
  </si>
  <si>
    <t>观音阁镇人民政府</t>
  </si>
  <si>
    <t>畔坪村村民委员会</t>
  </si>
  <si>
    <t>卢峰镇应急项目经费</t>
  </si>
  <si>
    <t>卢峰镇人民政府</t>
  </si>
  <si>
    <t>卢峰镇茅坪村公路硬化项目</t>
  </si>
  <si>
    <t>茅坪村村民委员会</t>
  </si>
  <si>
    <t>祖师殿镇人民政府</t>
  </si>
  <si>
    <t>大江口镇人民政府</t>
  </si>
  <si>
    <t>县乡机关危房维修</t>
  </si>
  <si>
    <t xml:space="preserve">2080801
</t>
  </si>
  <si>
    <t xml:space="preserve">30304
</t>
  </si>
  <si>
    <t>一次性抚恤及丧葬费</t>
  </si>
  <si>
    <t>精神病人监护</t>
  </si>
  <si>
    <t>县委常委会会议纪要〔2017〕14号、《溆浦县人民政府关于进一步规范肇事肇祸严重精神障碍患者排查诊断和救治等工作的通知》（溆政办发〔2017〕52号）</t>
  </si>
  <si>
    <t>县乡镇卫生院会计集中核算中心</t>
  </si>
  <si>
    <t>重性精神病人住院救治救助</t>
  </si>
  <si>
    <t>国家育儿补贴</t>
  </si>
  <si>
    <t>中共中央办公厅 国务院办公厅关于印发《育儿补贴制度实施方案》的通知（厅字〔2025〕15号）</t>
  </si>
  <si>
    <t>民族民间医药保护与促进工作经费</t>
  </si>
  <si>
    <t>《怀化市民族民间医药保护和促进条例》</t>
  </si>
  <si>
    <t>民族民间医药保护与促进专项经费</t>
  </si>
  <si>
    <t>机关社保代发</t>
  </si>
  <si>
    <t>根据单位职能设立</t>
  </si>
  <si>
    <t>2083001</t>
  </si>
  <si>
    <t>城乡居保困难人员代缴资金</t>
  </si>
  <si>
    <t>关于进一步完善城乡居民基本养老保险制度有关政策的通知（湘人社规〔2023〕22号 ）</t>
  </si>
  <si>
    <t>2082602</t>
  </si>
  <si>
    <t>城乡居民养老保险县级配套</t>
  </si>
  <si>
    <t>《关于提高全市城乡居民基本养老保险基础养老金标准的通知》怀人社发[2023]13号、《中共溆浦县委常委会会议纪要》[2023]32号、社发关于增加城乡居民基本养老保险县级
基础养老金预算的报告</t>
  </si>
  <si>
    <t>208507</t>
  </si>
  <si>
    <t>机关社保养老金财政补助</t>
  </si>
  <si>
    <t>殡仪馆资金补助</t>
  </si>
  <si>
    <t>县殡仪馆</t>
  </si>
  <si>
    <t>三支一扶</t>
  </si>
  <si>
    <t>《关于实施第四轮高校毕业生“三支一扶”计划的通知》（湘人社[2021]30号）</t>
  </si>
  <si>
    <t>农民工欠薪应急周转</t>
  </si>
  <si>
    <t>《怀化市农民工欠薪应急周转金管理暂行办法》的通知</t>
  </si>
  <si>
    <t>人才考试经费</t>
  </si>
  <si>
    <t>人社、财政部门《关于进一步做好公务员考录面试工作有关问题的通知》（湘人社函[2014]124号）、《关于加强人事考试管理有关问题的通知》（湘人社函[2014]314号）</t>
  </si>
  <si>
    <t>优抚对象医疗</t>
  </si>
  <si>
    <t>《溆浦县优抚对象医疗保障实施办法（试行）》（溆政办发[2009]36号）、《优抚对象医疗保障办法》（退役军人部发[2022]49号</t>
  </si>
  <si>
    <t>县退役军人事务局</t>
  </si>
  <si>
    <t>优抚对象优待抚恤</t>
  </si>
  <si>
    <t>关于做好优抚对象补助资金管理有关事项的通知》（湘财社[2022]26号）</t>
  </si>
  <si>
    <t>待安置期间生活费</t>
  </si>
  <si>
    <t>《关于进一步加强由政府安排工作退役土士兵就业安置工作的意见》（退役军人事务部发[2018]27号）</t>
  </si>
  <si>
    <t>农担风险保证金</t>
  </si>
  <si>
    <t>2025年第21次会议纪要</t>
  </si>
  <si>
    <t>医保经办服务项目费</t>
  </si>
  <si>
    <t>县医疗保障局</t>
  </si>
  <si>
    <t>农担公司工作经费</t>
  </si>
  <si>
    <t>2025年第12次常务会议纪要</t>
  </si>
  <si>
    <t>生猪“保险+期货”</t>
  </si>
  <si>
    <t>太平洋财险，中华联合财险</t>
  </si>
  <si>
    <t>农房保险</t>
  </si>
  <si>
    <t>怀政发[2007]67号</t>
  </si>
  <si>
    <t>公共财政预算：附表7</t>
  </si>
  <si>
    <t>溆浦县2025年一般债务预算调整项目安排表</t>
  </si>
  <si>
    <t>功能科目</t>
  </si>
  <si>
    <t>部门预算经济科目</t>
  </si>
  <si>
    <t>政府预算经济科目</t>
  </si>
  <si>
    <t>安排金额</t>
  </si>
  <si>
    <t>对口股室</t>
  </si>
  <si>
    <t>监管中心</t>
  </si>
  <si>
    <t>溆发改投资[2016]49号</t>
  </si>
  <si>
    <t>公安局</t>
  </si>
  <si>
    <t>溆浦县“雪亮工程”项目（一期、二期160万，中小学安防“雪亮工程”建设240万，乡村雪亮工程市电接入费39.9万）</t>
  </si>
  <si>
    <t>联通公司网络租赁费(智慧溆浦、雪亮二期、雪亮三期）</t>
  </si>
  <si>
    <t>县人民政府专题会议纪要【2020】第18次【2021】第17次县人民政府常务会议纪要、县委常委会议纪要</t>
  </si>
  <si>
    <t>工业和信息化局</t>
  </si>
  <si>
    <t>企业股</t>
  </si>
  <si>
    <t>电信公司网络租赁费(智慧溆浦、指挥中心电路、雪亮一、二、三期）</t>
  </si>
  <si>
    <t>溆浦县公安局戒毒所智慧监所建设项目</t>
  </si>
  <si>
    <t>政府采购，溆财采计（2019）237号</t>
  </si>
  <si>
    <t>智慧溆浦后续整体运维服务（移动公司680万、优美公司100万）</t>
  </si>
  <si>
    <t>【2022】第22次政府常务会议纪要
【2023】3号县委常委会议经要</t>
  </si>
  <si>
    <t>"智慧溆浦"网络租赁费用（移动公司）</t>
  </si>
  <si>
    <t>智慧溆浦二期项目工程（电信公司240万、优美120万）</t>
  </si>
  <si>
    <t>政府常务会议纪要2016年11月7日（第14次）</t>
  </si>
  <si>
    <t>星星矿业生态环境问题整改经费</t>
  </si>
  <si>
    <t>县委常委会议纪要【2024】8号、县政府常务会议纪要【2024】4号</t>
  </si>
  <si>
    <t>应急管理局</t>
  </si>
  <si>
    <t>6个遗留问题专项</t>
  </si>
  <si>
    <t>县政府常务会议纪要【2023】21次、县委常委会议纪要[2023]38次</t>
  </si>
  <si>
    <t>尾矿库闭库及环境污染治理工程</t>
  </si>
  <si>
    <t>怀应急联【2020】6号，2021年32号会议纪要；2021年政府第61次常务会议；政府专题会议纪要第32次、2020年政府会议纪要第61次；2021年政府会议纪要第13次</t>
  </si>
  <si>
    <t>金正锰业公司、勤一矿业公司渗滤液污水处理</t>
  </si>
  <si>
    <t>常务会议纪要【2022】22次</t>
  </si>
  <si>
    <t>溆浦县红花园工业园污水处理厂PPP项目污水处理费</t>
  </si>
  <si>
    <t>溆浦县人民政府常务会议纪要第53次</t>
  </si>
  <si>
    <t>消防车采购</t>
  </si>
  <si>
    <t>消防救援大队</t>
  </si>
  <si>
    <t>溆浦县思蒙乡蓑衣溪村二三组地质灾害治理工程</t>
  </si>
  <si>
    <t>县政府常务会议纪要（2024）2次</t>
  </si>
  <si>
    <t>自然资源局</t>
  </si>
  <si>
    <t>资环股</t>
  </si>
  <si>
    <t>溆浦县龙潭镇红岩村2组不稳定斜坡地质灾害治理项目</t>
  </si>
  <si>
    <t>县政府常务会议纪要（2023）6次</t>
  </si>
  <si>
    <t>黄茅园镇油麻村10组烂屋场地质灾害治理工程项目</t>
  </si>
  <si>
    <t>湘财建指〔2015〕130号</t>
  </si>
  <si>
    <t>溆浦县三江镇两江村9组地质灾害治理工程项目</t>
  </si>
  <si>
    <t>县委常委会纪要【2023】8号、政府常务会议纪要【2023】16次</t>
  </si>
  <si>
    <t>溆浦县陈林坪至雷锋山道路改造配套项目</t>
  </si>
  <si>
    <t>常务会议决定书（2024.2.29）</t>
  </si>
  <si>
    <t>交通运输局</t>
  </si>
  <si>
    <t>经建股</t>
  </si>
  <si>
    <t xml:space="preserve">2024年水毁工程 </t>
  </si>
  <si>
    <t>公路建设养护中心</t>
  </si>
  <si>
    <t>初中信息科技学业水平考试考场建设</t>
  </si>
  <si>
    <t>领导批示（缺）、湘教通[2024]198号</t>
  </si>
  <si>
    <t>教育局</t>
  </si>
  <si>
    <t>教科文股</t>
  </si>
  <si>
    <t>教育信息化建设（教学点）</t>
  </si>
  <si>
    <t>政府常务会议纪要2018年第22次</t>
  </si>
  <si>
    <t>溆水灌区深子湖水库坝下渡槽除险加固工程项目</t>
  </si>
  <si>
    <t>湘财预【2019】256号、2020年3月19日溆浦县人民政府常务会议纪要（第51次）、2022年9月22日怀化市水利局警示约谈会议纪要、领导批示</t>
  </si>
  <si>
    <t>农业股</t>
  </si>
  <si>
    <t>溆浦县舒溶溪乡灾后重建集中安置点建设</t>
  </si>
  <si>
    <t>县政府常务会议诀议书</t>
  </si>
  <si>
    <t>舒溶溪乡人民政府</t>
  </si>
  <si>
    <t>学校消防池泵房建设</t>
  </si>
  <si>
    <t>巡视整改</t>
  </si>
  <si>
    <t>卫生院消防池泵房建设</t>
  </si>
  <si>
    <t>卫健局</t>
  </si>
  <si>
    <t>社保股</t>
  </si>
  <si>
    <t>政务中心</t>
  </si>
  <si>
    <t>民生实事（清潭防洪堤建设48万，分水界村12.17组农田防护堤建设49万，七里村1组农田防护堤建设48万元，木溪村防洪堤修复48万，大湾村2组新建渠道、桥梁、机耕道45万元，曹家溪村防洪堤建设49万，火炉溪村防洪堤建设49万，岩坪村毛冬湾防洪堤建设49万，向家垅村红岩板防洪堤建设49万，柳林村福湾垅防洪堤建设49万）</t>
  </si>
  <si>
    <t>各乡镇</t>
  </si>
  <si>
    <t>农业农村股</t>
  </si>
  <si>
    <t>乡镇人代会民生实事票决候选项目（观音阁镇集镇基础设施建设19万，低庄镇新市场旁路面硬化20万，祖师殿镇集镇生态停车场20万，桥江镇沙湾村防洪大堤旁路面硬化及护栏建设项目20万，小横垅乡市场改造项目20万，大江口镇镇区主道路人行道及停车位提质改造建设项目22万，舒溶溪乡停车场建设20万，双井镇集镇区道路提质改造项目25万）</t>
  </si>
  <si>
    <t>民生实事（梅花村公路硬化49万，东山村公路硬化15万，兰花村公路拓宽及硬化49万）</t>
  </si>
  <si>
    <t>民生实事（县城城北三角坪交通道路改造工程）</t>
  </si>
  <si>
    <t>住建局</t>
  </si>
  <si>
    <t>溆水灌区金家洞和杉木塘水库2025年抗旱项目</t>
  </si>
  <si>
    <t>农贸市场标准化建设项目</t>
  </si>
  <si>
    <t>〔2022〕11号县委常委会会议纪要和2022年第7次县政府常务会议纪要，淑浦县人民政府常委会议纪要〔2023〕第15次会议会议纪要</t>
  </si>
  <si>
    <t>商务局</t>
  </si>
  <si>
    <t>溆浦县综合应急救援中心建设项目（营房室内装修工程）</t>
  </si>
  <si>
    <t>政府常务会议决议书</t>
  </si>
  <si>
    <t>县应急局</t>
  </si>
  <si>
    <t xml:space="preserve">农村通畅工程项目 </t>
  </si>
  <si>
    <t>县政府常务会议纪要[2015]第6次、评审报告</t>
  </si>
  <si>
    <t>县交通运输局</t>
  </si>
  <si>
    <t>陈林坪至雷峰山公路改造</t>
  </si>
  <si>
    <t>溆浦县农村基础设施扶贫项目（一期）第1-8批次（含多个标段）</t>
  </si>
  <si>
    <t>溆浦县人民政府常务会议纪要（2024）第1次</t>
  </si>
  <si>
    <t>2025年农村公路日常养护</t>
  </si>
  <si>
    <t>县政府常务会议纪要[2022]第16次</t>
  </si>
  <si>
    <t>农村公路建设项目</t>
  </si>
  <si>
    <t>县委常委会〔2024〕28号会议纪要</t>
  </si>
  <si>
    <t>思蒙镇花园村高边坡滑坡灾害处置工程</t>
  </si>
  <si>
    <t>农村基础设施砂石路面（路基）工程</t>
  </si>
  <si>
    <t>建筑垃圾信息管理平台建设项目</t>
  </si>
  <si>
    <t>政府常务会议纪要</t>
  </si>
  <si>
    <t>县地质灾害监测工程项目</t>
  </si>
  <si>
    <t>县委常委会议纪要【2020】13号</t>
  </si>
  <si>
    <t>湘桂岩溶地湖南沅江、资江上游溆浦县历史遗留废弃矿山生态修复示范项目</t>
  </si>
  <si>
    <t>县委常委会纪要【2023】8号、政府常务会议纪要【2023】1次</t>
  </si>
  <si>
    <t>溆浦县G241线低庄至大渭溪公路（金子湖路段）排险处治工程</t>
  </si>
  <si>
    <t>县委和政府两会会议纪要</t>
  </si>
  <si>
    <t>溆浦县思蒙大桥引线工程</t>
  </si>
  <si>
    <t>溆浦县人民政府常务会议纪要[2025]第9次</t>
  </si>
  <si>
    <t>2025年县级农村饮水安全应急抗旱项目</t>
  </si>
  <si>
    <t>县政府常务会议纪要[2023]第20次</t>
  </si>
  <si>
    <t>水毁水利工程项目</t>
  </si>
  <si>
    <t>县政府常务会议纪要</t>
  </si>
  <si>
    <t>2025年全县公路安全隐患整改资金</t>
  </si>
  <si>
    <t>县政府常务会议纪要【2025】第8次</t>
  </si>
  <si>
    <t>纬八路工程项目</t>
  </si>
  <si>
    <t>县住建局</t>
  </si>
  <si>
    <t>领导批示、湘教通[2024]198号</t>
  </si>
  <si>
    <t>生物化学考场建设</t>
  </si>
  <si>
    <t>公安局信息化建设项目</t>
  </si>
  <si>
    <t>龙潭镇城镇化建设</t>
  </si>
  <si>
    <t>龙潭镇人民政府</t>
  </si>
  <si>
    <t>观音阁镇人行道改造项目（主街道左边）</t>
  </si>
  <si>
    <t>县观音阁镇人民政府</t>
  </si>
  <si>
    <t>溆浦县圣达学校后街张家湾路、艾家冲路、劳动路提质改造项目</t>
  </si>
  <si>
    <t>溆浦县基层就业和社会保障服务中心改造及配套设施工程项目</t>
  </si>
  <si>
    <t>县政府常务会议纪要[2022]第17次</t>
  </si>
  <si>
    <t>县人社局</t>
  </si>
  <si>
    <t>观音阁镇青垅村文化广场建设</t>
  </si>
  <si>
    <t>卢峰镇瑶头村电杆迁移</t>
  </si>
  <si>
    <t>县卢峰镇人民政府</t>
  </si>
  <si>
    <t>两丫坪镇水渠维修及公路挡土墙修建</t>
  </si>
  <si>
    <t>县两丫坪镇人民政府</t>
  </si>
  <si>
    <t>溆浦县公安局监管中心建设项目</t>
  </si>
  <si>
    <t>溆浦县中小学校项目建设</t>
  </si>
  <si>
    <t>溆浦县城市棚户区改扩翻基础设施配套二期（粮贸中路）工程</t>
  </si>
  <si>
    <t>湖南省主要支流溆水溆浦县城市防洪工程城南桐木溪保护圈（杜家潭段）防洪工程</t>
  </si>
  <si>
    <t>湖南省主要支流溆水溆浦县城市防洪城南桐木溪保护圈人民村段工程</t>
  </si>
  <si>
    <t>2015年23座水库除险加固项目等5个水利项目</t>
  </si>
  <si>
    <t>高标准农田建设项目</t>
  </si>
  <si>
    <t>溆浦县大桥、二桥亮化安装和溆浦三桥、广福桥原有亮化提质改造工程项目</t>
  </si>
  <si>
    <t>数字化预防接种门诊项目建设</t>
  </si>
  <si>
    <t>湘财预[2021]183号，项目资金2023年底被整合后未拨付资金</t>
  </si>
  <si>
    <t>县卫健局</t>
  </si>
  <si>
    <t>工业园至二桥污水输送管网建设工程</t>
  </si>
  <si>
    <t>领导批示，会议纪要</t>
  </si>
  <si>
    <t>溆浦县三角坪交通道路改造工程改为溆浦县2024年老旧小区改造及基础设施建设项目二期</t>
  </si>
  <si>
    <t>溆浦县镇中路（中医院段）改造工程</t>
  </si>
  <si>
    <t>2024年水毁工程</t>
  </si>
  <si>
    <t>2021年农村公路安全生命防护工程</t>
  </si>
  <si>
    <t>领导批示，湘财预[2022]107号</t>
  </si>
  <si>
    <t>民生“1+N”5个项目</t>
  </si>
  <si>
    <t>人大县城民生实事项目</t>
  </si>
  <si>
    <t>城市管理执法局</t>
  </si>
  <si>
    <t>乡镇民生实事项目共10个（均坪镇板溪村15.16组防洪堤建设28万元，祖师殿坪头村三家园下游防洪堤建设48万元，祖师殿柳林村解放坝下游防洪堤建设48万元，小横垅乡大同村8、9组新建农田防护坎工程49万元，大江口镇顿旗村水毁防洪堤建设48.76万元，将溪村农田防护堤及人行道路建设43万元，林家坡村山塘维修20万元，溪口村对角坪农田防护堤建设47万元，伍家湾村川水段防护堤建设48万元，横坡村防洪堤建设48万元）</t>
  </si>
  <si>
    <t>预算股</t>
  </si>
  <si>
    <t>城北幼儿园建设</t>
  </si>
  <si>
    <t>公共财政预算：附表8</t>
  </si>
  <si>
    <t>2025年溆浦县政府一般债务限额和余额情况表</t>
  </si>
  <si>
    <t>债务限额</t>
  </si>
  <si>
    <t>债务余额</t>
  </si>
  <si>
    <t>二、政府性基金预算调整</t>
  </si>
  <si>
    <t>政府性基金预算：附表1</t>
  </si>
  <si>
    <t>溆浦县2025年政府性基金预算调整收入表</t>
  </si>
  <si>
    <t>征收单位</t>
  </si>
  <si>
    <t>2019年预算数</t>
  </si>
  <si>
    <t>备注</t>
  </si>
  <si>
    <t>政府性基金收入</t>
  </si>
  <si>
    <t xml:space="preserve">  国有土地使用权出让收入</t>
  </si>
  <si>
    <t xml:space="preserve">    土地出让价款收入</t>
  </si>
  <si>
    <t xml:space="preserve">    补缴的土地价款</t>
  </si>
  <si>
    <t xml:space="preserve">    划拨土地收入</t>
  </si>
  <si>
    <t>98</t>
  </si>
  <si>
    <t xml:space="preserve">    缴纳新增建设用地土地有偿使用费</t>
  </si>
  <si>
    <t>99</t>
  </si>
  <si>
    <t xml:space="preserve">    其他土地出让收入</t>
  </si>
  <si>
    <t>56</t>
  </si>
  <si>
    <t xml:space="preserve">  城市基础设施配套费收入</t>
  </si>
  <si>
    <t>78</t>
  </si>
  <si>
    <t xml:space="preserve">  污水处理费收入</t>
  </si>
  <si>
    <t>专项债务对应项目收入</t>
  </si>
  <si>
    <t>06</t>
  </si>
  <si>
    <t xml:space="preserve">  国有土地使用权出让金专项债务对应项目专项收入</t>
  </si>
  <si>
    <t xml:space="preserve">  土地储备专项债券对应项目专项收入</t>
  </si>
  <si>
    <t xml:space="preserve">  专项债务收入</t>
  </si>
  <si>
    <t xml:space="preserve">   其他政府性基金债务收入（2025年溆浦县第一批土储债项目001号）</t>
  </si>
  <si>
    <t xml:space="preserve">    其他政府性基金债务收入（溆浦县第四人民医院建设项目）</t>
  </si>
  <si>
    <t xml:space="preserve">    其他政府性基金债务收入（补充基金项目）</t>
  </si>
  <si>
    <t xml:space="preserve">    其他政府性基金债务收入（城投置换债项目）</t>
  </si>
  <si>
    <t>溆浦县城市建设投资有限公司</t>
  </si>
  <si>
    <t xml:space="preserve">    其他政府性基金债务收入（拖欠企业账款项目）</t>
  </si>
  <si>
    <t>各单位</t>
  </si>
  <si>
    <t xml:space="preserve">    其他政府性基金债务收入（2025年溆浦县第三批土储债项目001号项目）</t>
  </si>
  <si>
    <t xml:space="preserve">    其他政府性基金债务收入（溆浦县中医院建设项目）</t>
  </si>
  <si>
    <t xml:space="preserve">    其他政府性基金债务收入（溆浦县城市污水收集管网提质改造工程项目）</t>
  </si>
  <si>
    <t xml:space="preserve">    其他政府性基金债务收入（溆浦县城乡客运一体化及配套基础设施建设项目）</t>
  </si>
  <si>
    <t>11</t>
  </si>
  <si>
    <t>其他地方自行试点项目收益专项债券转贷收入</t>
  </si>
  <si>
    <t>金融债务股</t>
  </si>
  <si>
    <t>政府性基金收入合计</t>
  </si>
  <si>
    <t>总    计</t>
  </si>
  <si>
    <t>政府性基金预算：附表2</t>
  </si>
  <si>
    <t>溆浦县2025年政府性基金预算调整支出表</t>
  </si>
  <si>
    <t>归口
股室</t>
  </si>
  <si>
    <t>预算单位及
项目</t>
  </si>
  <si>
    <t>08</t>
  </si>
  <si>
    <t>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</si>
  <si>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</si>
  <si>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</si>
  <si>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</si>
  <si>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</si>
  <si>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05</t>
  </si>
  <si>
    <t xml:space="preserve">  补助被征地农民支出</t>
  </si>
  <si>
    <t xml:space="preserve">  土地出让业务支出</t>
  </si>
  <si>
    <t>07</t>
  </si>
  <si>
    <t xml:space="preserve">  廉租住房支出</t>
  </si>
  <si>
    <t xml:space="preserve">  支付破产或改制企业职工安置费</t>
  </si>
  <si>
    <t>09</t>
  </si>
  <si>
    <t xml:space="preserve">  棚户区改造支出</t>
  </si>
  <si>
    <t xml:space="preserve">  公共租赁住房支出</t>
  </si>
  <si>
    <t>13</t>
  </si>
  <si>
    <t xml:space="preserve">  保障性住房租金补贴</t>
  </si>
  <si>
    <t xml:space="preserve">  其他国有土地使用权出让收入安排的支出</t>
  </si>
  <si>
    <t>城市公用事业附加及对应专项债务收入安排的支出</t>
  </si>
  <si>
    <t xml:space="preserve">  城市公共设施</t>
  </si>
  <si>
    <t xml:space="preserve">  城市环境卫生</t>
  </si>
  <si>
    <t xml:space="preserve">  公有房屋</t>
  </si>
  <si>
    <t xml:space="preserve">  城市防洪</t>
  </si>
  <si>
    <t xml:space="preserve">  其他城市公用事业附加安排的支出</t>
  </si>
  <si>
    <t>国有土地收益基金及对应专项债务收入安排的支出</t>
  </si>
  <si>
    <t>收储土地成本支出</t>
  </si>
  <si>
    <t xml:space="preserve">  其他国有土地收益基金支出</t>
  </si>
  <si>
    <t>农业土地开发资金及对应专项债务收入安排的支出</t>
  </si>
  <si>
    <t xml:space="preserve">用于农业土地开发的支出 </t>
  </si>
  <si>
    <t>城市基础设施配套费及对应专项债务收入安排的支出</t>
  </si>
  <si>
    <t>城市基础设施维护费</t>
  </si>
  <si>
    <t xml:space="preserve">  其他城市基础设施配套费安排的支出</t>
  </si>
  <si>
    <t>污水处理费及对应专项债务收入安排的支出</t>
  </si>
  <si>
    <t xml:space="preserve">  污水处理设施建设和运营</t>
  </si>
  <si>
    <t>污水处理费</t>
  </si>
  <si>
    <t xml:space="preserve">  代征手续费</t>
  </si>
  <si>
    <t xml:space="preserve">  其他污水处理费安排的支出</t>
  </si>
  <si>
    <t>其他政府性基金及对应专项债务收入安排支出</t>
  </si>
  <si>
    <t>地方政府专项债务还本支出</t>
  </si>
  <si>
    <t>地方政府专项债务付息支出</t>
  </si>
  <si>
    <t>31</t>
  </si>
  <si>
    <t>土地储备专项债券付息支出</t>
  </si>
  <si>
    <t>其他地方自行试点项目收益专项债券付息支出</t>
  </si>
  <si>
    <t>政府性基金支出合计</t>
  </si>
  <si>
    <t>上解上级支出</t>
  </si>
  <si>
    <t>年终结余</t>
  </si>
  <si>
    <t>政府性基金预算：附表3</t>
  </si>
  <si>
    <t>2025年政府专项债务限额和余额情况表</t>
  </si>
</sst>
</file>

<file path=xl/styles.xml><?xml version="1.0" encoding="utf-8"?>
<styleSheet xmlns="http://schemas.openxmlformats.org/spreadsheetml/2006/main">
  <numFmts count="12">
    <numFmt numFmtId="176" formatCode="0.00_ ;[Red]\-0.00\ "/>
    <numFmt numFmtId="177" formatCode="[$-F800]dddd\,\ mmmm\ dd\,\ yyyy"/>
    <numFmt numFmtId="42" formatCode="_ &quot;￥&quot;* #,##0_ ;_ &quot;￥&quot;* \-#,##0_ ;_ &quot;￥&quot;* &quot;-&quot;_ ;_ @_ "/>
    <numFmt numFmtId="178" formatCode="0_);[Red]\(0\)"/>
    <numFmt numFmtId="179" formatCode="0.00_ "/>
    <numFmt numFmtId="41" formatCode="_ * #,##0_ ;_ * \-#,##0_ ;_ * &quot;-&quot;_ ;_ @_ "/>
    <numFmt numFmtId="180" formatCode="&quot;县&quot;@"/>
    <numFmt numFmtId="43" formatCode="_ * #,##0.00_ ;_ * \-#,##0.00_ ;_ * &quot;-&quot;??_ ;_ @_ "/>
    <numFmt numFmtId="181" formatCode="yyyy&quot;年&quot;m&quot;月&quot;;@"/>
    <numFmt numFmtId="44" formatCode="_ &quot;￥&quot;* #,##0.00_ ;_ &quot;￥&quot;* \-#,##0.00_ ;_ &quot;￥&quot;* &quot;-&quot;??_ ;_ @_ "/>
    <numFmt numFmtId="182" formatCode="0.00_);[Red]\(0.00\)"/>
    <numFmt numFmtId="183" formatCode="0_ "/>
  </numFmts>
  <fonts count="69">
    <font>
      <sz val="11"/>
      <color theme="1"/>
      <name val="宋体"/>
      <charset val="134"/>
      <scheme val="minor"/>
    </font>
    <font>
      <b/>
      <sz val="12"/>
      <color theme="1"/>
      <name val="宋体"/>
      <charset val="134"/>
      <scheme val="minor"/>
    </font>
    <font>
      <sz val="20"/>
      <name val="方正大标宋简体"/>
      <charset val="134"/>
    </font>
    <font>
      <sz val="11"/>
      <name val="SimSun"/>
      <charset val="134"/>
    </font>
    <font>
      <b/>
      <sz val="12"/>
      <name val="宋体"/>
      <charset val="134"/>
      <scheme val="minor"/>
    </font>
    <font>
      <sz val="11"/>
      <name val="宋体"/>
      <charset val="134"/>
      <scheme val="minor"/>
    </font>
    <font>
      <b/>
      <sz val="11"/>
      <color theme="1"/>
      <name val="宋体"/>
      <charset val="134"/>
      <scheme val="minor"/>
    </font>
    <font>
      <sz val="10"/>
      <color theme="1"/>
      <name val="宋体"/>
      <charset val="134"/>
      <scheme val="minor"/>
    </font>
    <font>
      <sz val="10"/>
      <name val="宋体"/>
      <charset val="134"/>
    </font>
    <font>
      <sz val="12"/>
      <name val="宋体"/>
      <charset val="134"/>
    </font>
    <font>
      <b/>
      <sz val="10"/>
      <name val="宋体"/>
      <charset val="134"/>
    </font>
    <font>
      <sz val="10"/>
      <color theme="1"/>
      <name val="宋体"/>
      <charset val="134"/>
    </font>
    <font>
      <sz val="10"/>
      <name val="宋体"/>
      <charset val="134"/>
      <scheme val="minor"/>
    </font>
    <font>
      <sz val="10"/>
      <name val="方正大标宋简体"/>
      <charset val="134"/>
    </font>
    <font>
      <b/>
      <sz val="10"/>
      <name val="宋体"/>
      <charset val="134"/>
      <scheme val="minor"/>
    </font>
    <font>
      <b/>
      <sz val="10"/>
      <color theme="1"/>
      <name val="宋体"/>
      <charset val="134"/>
      <scheme val="minor"/>
    </font>
    <font>
      <b/>
      <sz val="12"/>
      <name val="宋体"/>
      <charset val="134"/>
    </font>
    <font>
      <b/>
      <sz val="36"/>
      <color theme="1"/>
      <name val="仿宋_GB2312"/>
      <charset val="134"/>
    </font>
    <font>
      <b/>
      <sz val="11"/>
      <name val="宋体"/>
      <charset val="134"/>
      <scheme val="minor"/>
    </font>
    <font>
      <sz val="20"/>
      <color theme="1"/>
      <name val="方正大标宋简体"/>
      <charset val="134"/>
    </font>
    <font>
      <sz val="10"/>
      <name val="国标仿宋-GB/T 2312"/>
      <charset val="134"/>
    </font>
    <font>
      <sz val="10"/>
      <color theme="1"/>
      <name val="国标仿宋-GB/T 2312"/>
      <charset val="134"/>
    </font>
    <font>
      <b/>
      <sz val="10"/>
      <color theme="1"/>
      <name val="国标仿宋-GB/T 2312"/>
      <charset val="134"/>
    </font>
    <font>
      <sz val="10"/>
      <color theme="1"/>
      <name val="宋体"/>
      <charset val="134"/>
      <scheme val="major"/>
    </font>
    <font>
      <sz val="9"/>
      <color theme="1"/>
      <name val="宋体"/>
      <charset val="134"/>
    </font>
    <font>
      <sz val="10"/>
      <color theme="1"/>
      <name val="仿宋_GB2312"/>
      <charset val="134"/>
    </font>
    <font>
      <sz val="18"/>
      <color theme="1"/>
      <name val="宋体"/>
      <charset val="134"/>
      <scheme val="minor"/>
    </font>
    <font>
      <sz val="10"/>
      <name val="Arial"/>
      <charset val="134"/>
    </font>
    <font>
      <b/>
      <sz val="10"/>
      <name val="楷体_GB2312"/>
      <charset val="134"/>
    </font>
    <font>
      <sz val="10"/>
      <name val="黑体"/>
      <charset val="134"/>
    </font>
    <font>
      <b/>
      <sz val="10"/>
      <name val="黑体"/>
      <charset val="134"/>
    </font>
    <font>
      <sz val="8"/>
      <name val="宋体"/>
      <charset val="134"/>
      <scheme val="minor"/>
    </font>
    <font>
      <b/>
      <sz val="11"/>
      <color theme="1"/>
      <name val="宋体"/>
      <charset val="134"/>
    </font>
    <font>
      <sz val="20"/>
      <color theme="1"/>
      <name val="方正小标宋简体"/>
      <charset val="134"/>
    </font>
    <font>
      <sz val="10"/>
      <color theme="1"/>
      <name val="黑体"/>
      <charset val="134"/>
    </font>
    <font>
      <sz val="11"/>
      <color theme="1"/>
      <name val="黑体"/>
      <charset val="134"/>
    </font>
    <font>
      <sz val="11"/>
      <color theme="1"/>
      <name val="宋体"/>
      <charset val="134"/>
    </font>
    <font>
      <b/>
      <sz val="10"/>
      <color theme="1"/>
      <name val="宋体"/>
      <charset val="134"/>
    </font>
    <font>
      <sz val="9"/>
      <name val="宋体"/>
      <charset val="134"/>
      <scheme val="minor"/>
    </font>
    <font>
      <sz val="9"/>
      <name val="宋体"/>
      <charset val="134"/>
    </font>
    <font>
      <sz val="22"/>
      <color theme="1"/>
      <name val="方正大标宋简体"/>
      <charset val="134"/>
    </font>
    <font>
      <sz val="14"/>
      <color theme="1"/>
      <name val="仿宋"/>
      <charset val="134"/>
    </font>
    <font>
      <sz val="14"/>
      <color theme="1"/>
      <name val="黑体"/>
      <charset val="134"/>
    </font>
    <font>
      <sz val="14"/>
      <color theme="1"/>
      <name val="宋体"/>
      <charset val="134"/>
      <scheme val="minor"/>
    </font>
    <font>
      <b/>
      <sz val="28"/>
      <color theme="3" tint="-0.499984740745262"/>
      <name val="方正小标宋简体"/>
      <charset val="134"/>
    </font>
    <font>
      <b/>
      <sz val="20"/>
      <color theme="1"/>
      <name val="方正仿宋简体"/>
      <charset val="134"/>
    </font>
    <font>
      <b/>
      <sz val="18"/>
      <color theme="1"/>
      <name val="宋体"/>
      <charset val="134"/>
      <scheme val="minor"/>
    </font>
    <font>
      <sz val="11"/>
      <color theme="0"/>
      <name val="宋体"/>
      <charset val="0"/>
      <scheme val="minor"/>
    </font>
    <font>
      <sz val="11"/>
      <color theme="1"/>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sz val="11"/>
      <color indexed="8"/>
      <name val="宋体"/>
      <charset val="134"/>
    </font>
    <font>
      <sz val="11"/>
      <color rgb="FF9C6500"/>
      <name val="宋体"/>
      <charset val="0"/>
      <scheme val="minor"/>
    </font>
    <font>
      <u/>
      <sz val="11"/>
      <color rgb="FF0000FF"/>
      <name val="宋体"/>
      <charset val="134"/>
      <scheme val="minor"/>
    </font>
    <font>
      <b/>
      <sz val="11"/>
      <color rgb="FFFA7D00"/>
      <name val="宋体"/>
      <charset val="0"/>
      <scheme val="minor"/>
    </font>
    <font>
      <sz val="11"/>
      <color rgb="FF9C0006"/>
      <name val="宋体"/>
      <charset val="0"/>
      <scheme val="minor"/>
    </font>
    <font>
      <b/>
      <sz val="11"/>
      <color theme="1"/>
      <name val="宋体"/>
      <charset val="0"/>
      <scheme val="minor"/>
    </font>
    <font>
      <sz val="9"/>
      <color rgb="FF000000"/>
      <name val="新宋体"/>
      <charset val="134"/>
    </font>
    <font>
      <b/>
      <sz val="13"/>
      <color theme="3"/>
      <name val="宋体"/>
      <charset val="134"/>
      <scheme val="minor"/>
    </font>
    <font>
      <sz val="11"/>
      <color rgb="FFFA7D00"/>
      <name val="宋体"/>
      <charset val="0"/>
      <scheme val="minor"/>
    </font>
    <font>
      <sz val="11"/>
      <color rgb="FF006100"/>
      <name val="宋体"/>
      <charset val="0"/>
      <scheme val="minor"/>
    </font>
    <font>
      <i/>
      <sz val="11"/>
      <color rgb="FF7F7F7F"/>
      <name val="宋体"/>
      <charset val="0"/>
      <scheme val="minor"/>
    </font>
  </fonts>
  <fills count="3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indexed="9"/>
        <bgColor indexed="64"/>
      </patternFill>
    </fill>
    <fill>
      <patternFill patternType="solid">
        <fgColor theme="2"/>
        <bgColor indexed="64"/>
      </patternFill>
    </fill>
    <fill>
      <patternFill patternType="solid">
        <fgColor theme="9"/>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rgb="FFC6EFCE"/>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98">
    <xf numFmtId="0" fontId="0" fillId="0" borderId="0"/>
    <xf numFmtId="0" fontId="39" fillId="0" borderId="0" applyProtection="0"/>
    <xf numFmtId="0" fontId="58" fillId="0" borderId="0">
      <alignment vertical="center"/>
    </xf>
    <xf numFmtId="0" fontId="0" fillId="0" borderId="0">
      <alignment vertical="center"/>
    </xf>
    <xf numFmtId="0" fontId="0" fillId="0" borderId="0">
      <alignment vertical="center"/>
    </xf>
    <xf numFmtId="0" fontId="58" fillId="0" borderId="0">
      <alignment vertical="center"/>
    </xf>
    <xf numFmtId="0" fontId="0" fillId="0" borderId="0">
      <alignment vertical="center"/>
    </xf>
    <xf numFmtId="0" fontId="39" fillId="0" borderId="0" applyProtection="0"/>
    <xf numFmtId="0" fontId="0" fillId="0" borderId="0">
      <alignment vertical="center"/>
    </xf>
    <xf numFmtId="0" fontId="0" fillId="0" borderId="0">
      <alignment vertical="center"/>
    </xf>
    <xf numFmtId="0" fontId="39" fillId="0" borderId="0" applyProtection="0"/>
    <xf numFmtId="0" fontId="60" fillId="0" borderId="0" applyNumberFormat="0" applyFill="0" applyBorder="0" applyAlignment="0" applyProtection="0">
      <alignment vertical="center"/>
    </xf>
    <xf numFmtId="0" fontId="9" fillId="0" borderId="0">
      <alignment vertical="center"/>
    </xf>
    <xf numFmtId="0" fontId="0" fillId="0" borderId="0">
      <alignment vertical="center"/>
    </xf>
    <xf numFmtId="0" fontId="39" fillId="0" borderId="0" applyProtection="0"/>
    <xf numFmtId="0" fontId="39" fillId="0" borderId="0"/>
    <xf numFmtId="0" fontId="58" fillId="0" borderId="0">
      <alignment vertical="center"/>
    </xf>
    <xf numFmtId="0" fontId="39" fillId="0" borderId="0"/>
    <xf numFmtId="0" fontId="58" fillId="0" borderId="0">
      <alignment vertical="center"/>
    </xf>
    <xf numFmtId="0" fontId="0" fillId="0" borderId="0"/>
    <xf numFmtId="0" fontId="58" fillId="0" borderId="0">
      <alignment vertical="center"/>
    </xf>
    <xf numFmtId="0" fontId="48" fillId="18" borderId="0" applyNumberFormat="0" applyBorder="0" applyAlignment="0" applyProtection="0">
      <alignment vertical="center"/>
    </xf>
    <xf numFmtId="0" fontId="39" fillId="0" borderId="0"/>
    <xf numFmtId="0" fontId="47" fillId="26" borderId="0" applyNumberFormat="0" applyBorder="0" applyAlignment="0" applyProtection="0">
      <alignment vertical="center"/>
    </xf>
    <xf numFmtId="0" fontId="47" fillId="17" borderId="0" applyNumberFormat="0" applyBorder="0" applyAlignment="0" applyProtection="0">
      <alignment vertical="center"/>
    </xf>
    <xf numFmtId="0" fontId="27" fillId="0" borderId="0"/>
    <xf numFmtId="0" fontId="59" fillId="16" borderId="0" applyNumberFormat="0" applyBorder="0" applyAlignment="0" applyProtection="0">
      <alignment vertical="center"/>
    </xf>
    <xf numFmtId="0" fontId="57" fillId="0" borderId="0" applyNumberFormat="0" applyFill="0" applyBorder="0" applyAlignment="0" applyProtection="0">
      <alignment vertical="center"/>
    </xf>
    <xf numFmtId="0" fontId="48" fillId="28" borderId="0" applyNumberFormat="0" applyBorder="0" applyAlignment="0" applyProtection="0">
      <alignment vertical="center"/>
    </xf>
    <xf numFmtId="0" fontId="9" fillId="0" borderId="0">
      <alignment vertical="center"/>
    </xf>
    <xf numFmtId="0" fontId="39" fillId="0" borderId="0" applyProtection="0"/>
    <xf numFmtId="0" fontId="62" fillId="30" borderId="0" applyNumberFormat="0" applyBorder="0" applyAlignment="0" applyProtection="0">
      <alignment vertical="center"/>
    </xf>
    <xf numFmtId="0" fontId="47" fillId="24" borderId="0" applyNumberFormat="0" applyBorder="0" applyAlignment="0" applyProtection="0">
      <alignment vertical="center"/>
    </xf>
    <xf numFmtId="0" fontId="63" fillId="0" borderId="15" applyNumberFormat="0" applyFill="0" applyAlignment="0" applyProtection="0">
      <alignment vertical="center"/>
    </xf>
    <xf numFmtId="0" fontId="64" fillId="0" borderId="2">
      <protection locked="0"/>
    </xf>
    <xf numFmtId="0" fontId="47" fillId="32" borderId="0" applyNumberFormat="0" applyBorder="0" applyAlignment="0" applyProtection="0">
      <alignment vertical="center"/>
    </xf>
    <xf numFmtId="0" fontId="58" fillId="0" borderId="0">
      <alignment vertical="center"/>
    </xf>
    <xf numFmtId="0" fontId="48" fillId="21" borderId="0" applyNumberFormat="0" applyBorder="0" applyAlignment="0" applyProtection="0">
      <alignment vertical="center"/>
    </xf>
    <xf numFmtId="0" fontId="48" fillId="29" borderId="0" applyNumberFormat="0" applyBorder="0" applyAlignment="0" applyProtection="0">
      <alignment vertical="center"/>
    </xf>
    <xf numFmtId="0" fontId="39" fillId="0" borderId="0" applyProtection="0"/>
    <xf numFmtId="0" fontId="51" fillId="0" borderId="0" applyNumberFormat="0" applyFill="0" applyBorder="0" applyAlignment="0" applyProtection="0">
      <alignment vertical="center"/>
    </xf>
    <xf numFmtId="0" fontId="65" fillId="0" borderId="11"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39" fillId="0" borderId="0" applyProtection="0"/>
    <xf numFmtId="0" fontId="67" fillId="36" borderId="0" applyNumberFormat="0" applyBorder="0" applyAlignment="0" applyProtection="0">
      <alignment vertical="center"/>
    </xf>
    <xf numFmtId="0" fontId="0" fillId="0" borderId="0">
      <alignment vertical="center"/>
    </xf>
    <xf numFmtId="0" fontId="39" fillId="0" borderId="0"/>
    <xf numFmtId="0" fontId="47" fillId="20" borderId="0" applyNumberFormat="0" applyBorder="0" applyAlignment="0" applyProtection="0">
      <alignment vertical="center"/>
    </xf>
    <xf numFmtId="41" fontId="0" fillId="0" borderId="0" applyFont="0" applyFill="0" applyBorder="0" applyAlignment="0" applyProtection="0">
      <alignment vertical="center"/>
    </xf>
    <xf numFmtId="0" fontId="39" fillId="0" borderId="0"/>
    <xf numFmtId="0" fontId="47" fillId="23" borderId="0" applyNumberFormat="0" applyBorder="0" applyAlignment="0" applyProtection="0">
      <alignment vertical="center"/>
    </xf>
    <xf numFmtId="0" fontId="39" fillId="0" borderId="0"/>
    <xf numFmtId="0" fontId="61" fillId="15" borderId="12" applyNumberFormat="0" applyAlignment="0" applyProtection="0">
      <alignment vertical="center"/>
    </xf>
    <xf numFmtId="0" fontId="66" fillId="0" borderId="16" applyNumberFormat="0" applyFill="0" applyAlignment="0" applyProtection="0">
      <alignment vertical="center"/>
    </xf>
    <xf numFmtId="0" fontId="0" fillId="25" borderId="14" applyNumberFormat="0" applyFont="0" applyAlignment="0" applyProtection="0">
      <alignment vertical="center"/>
    </xf>
    <xf numFmtId="0" fontId="68" fillId="0" borderId="0" applyNumberFormat="0" applyFill="0" applyBorder="0" applyAlignment="0" applyProtection="0">
      <alignment vertical="center"/>
    </xf>
    <xf numFmtId="42" fontId="0" fillId="0" borderId="0" applyFont="0" applyFill="0" applyBorder="0" applyAlignment="0" applyProtection="0">
      <alignment vertical="center"/>
    </xf>
    <xf numFmtId="0" fontId="0" fillId="0" borderId="0">
      <alignment vertical="center"/>
    </xf>
    <xf numFmtId="0" fontId="48" fillId="19" borderId="0" applyNumberFormat="0" applyBorder="0" applyAlignment="0" applyProtection="0">
      <alignment vertical="center"/>
    </xf>
    <xf numFmtId="0" fontId="48" fillId="27" borderId="0" applyNumberFormat="0" applyBorder="0" applyAlignment="0" applyProtection="0">
      <alignment vertical="center"/>
    </xf>
    <xf numFmtId="0" fontId="0" fillId="0" borderId="0">
      <alignment vertical="center"/>
    </xf>
    <xf numFmtId="0" fontId="56" fillId="15" borderId="13" applyNumberFormat="0" applyAlignment="0" applyProtection="0">
      <alignment vertical="center"/>
    </xf>
    <xf numFmtId="0" fontId="39" fillId="0" borderId="0" applyProtection="0"/>
    <xf numFmtId="177" fontId="39" fillId="0" borderId="0" applyProtection="0"/>
    <xf numFmtId="0" fontId="55" fillId="0" borderId="0" applyNumberFormat="0" applyFill="0" applyBorder="0" applyAlignment="0" applyProtection="0">
      <alignment vertical="center"/>
    </xf>
    <xf numFmtId="0" fontId="54" fillId="14" borderId="12" applyNumberFormat="0" applyAlignment="0" applyProtection="0">
      <alignment vertical="center"/>
    </xf>
    <xf numFmtId="0" fontId="53" fillId="0" borderId="11" applyNumberFormat="0" applyFill="0" applyAlignment="0" applyProtection="0">
      <alignment vertical="center"/>
    </xf>
    <xf numFmtId="0" fontId="52" fillId="13" borderId="10" applyNumberFormat="0" applyAlignment="0" applyProtection="0">
      <alignment vertical="center"/>
    </xf>
    <xf numFmtId="0" fontId="39" fillId="0" borderId="0" applyProtection="0"/>
    <xf numFmtId="0" fontId="39" fillId="0" borderId="0" applyProtection="0"/>
    <xf numFmtId="0" fontId="51" fillId="0" borderId="9" applyNumberFormat="0" applyFill="0" applyAlignment="0" applyProtection="0">
      <alignment vertical="center"/>
    </xf>
    <xf numFmtId="0" fontId="5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8" fillId="31" borderId="0" applyNumberFormat="0" applyBorder="0" applyAlignment="0" applyProtection="0">
      <alignment vertical="center"/>
    </xf>
    <xf numFmtId="0" fontId="48" fillId="12" borderId="0" applyNumberFormat="0" applyBorder="0" applyAlignment="0" applyProtection="0">
      <alignment vertical="center"/>
    </xf>
    <xf numFmtId="0" fontId="48" fillId="33" borderId="0" applyNumberFormat="0" applyBorder="0" applyAlignment="0" applyProtection="0">
      <alignment vertical="center"/>
    </xf>
    <xf numFmtId="0" fontId="39" fillId="0" borderId="0"/>
    <xf numFmtId="0" fontId="47" fillId="10" borderId="0" applyNumberFormat="0" applyBorder="0" applyAlignment="0" applyProtection="0">
      <alignment vertical="center"/>
    </xf>
    <xf numFmtId="0" fontId="39" fillId="0" borderId="0"/>
    <xf numFmtId="0" fontId="47" fillId="34" borderId="0" applyNumberFormat="0" applyBorder="0" applyAlignment="0" applyProtection="0">
      <alignment vertical="center"/>
    </xf>
    <xf numFmtId="0" fontId="9" fillId="0" borderId="0"/>
    <xf numFmtId="0" fontId="47" fillId="35" borderId="0" applyNumberFormat="0" applyBorder="0" applyAlignment="0" applyProtection="0">
      <alignment vertical="center"/>
    </xf>
    <xf numFmtId="0" fontId="48" fillId="22" borderId="0" applyNumberFormat="0" applyBorder="0" applyAlignment="0" applyProtection="0">
      <alignment vertical="center"/>
    </xf>
    <xf numFmtId="0" fontId="47" fillId="9" borderId="0" applyNumberFormat="0" applyBorder="0" applyAlignment="0" applyProtection="0">
      <alignment vertical="center"/>
    </xf>
    <xf numFmtId="0" fontId="39" fillId="0" borderId="0" applyProtection="0"/>
    <xf numFmtId="0" fontId="39" fillId="0" borderId="0"/>
    <xf numFmtId="0" fontId="47" fillId="8" borderId="0" applyNumberFormat="0" applyBorder="0" applyAlignment="0" applyProtection="0">
      <alignment vertical="center"/>
    </xf>
    <xf numFmtId="0" fontId="48" fillId="7" borderId="0" applyNumberFormat="0" applyBorder="0" applyAlignment="0" applyProtection="0">
      <alignment vertical="center"/>
    </xf>
    <xf numFmtId="0" fontId="0" fillId="0" borderId="0">
      <alignment vertical="center"/>
    </xf>
    <xf numFmtId="0" fontId="48" fillId="11" borderId="0" applyNumberFormat="0" applyBorder="0" applyAlignment="0" applyProtection="0">
      <alignment vertical="center"/>
    </xf>
    <xf numFmtId="0" fontId="47" fillId="6" borderId="0" applyNumberFormat="0" applyBorder="0" applyAlignment="0" applyProtection="0">
      <alignment vertical="center"/>
    </xf>
    <xf numFmtId="0" fontId="39" fillId="0" borderId="0" applyProtection="0"/>
    <xf numFmtId="0" fontId="39" fillId="0" borderId="0"/>
    <xf numFmtId="0" fontId="39" fillId="0" borderId="0"/>
    <xf numFmtId="0" fontId="9" fillId="0" borderId="0"/>
    <xf numFmtId="0" fontId="39" fillId="0" borderId="0"/>
  </cellStyleXfs>
  <cellXfs count="480">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Fill="1" applyBorder="1" applyAlignment="1"/>
    <xf numFmtId="0" fontId="2" fillId="0" borderId="0" xfId="0" applyFont="1" applyFill="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right" vertical="center" wrapText="1"/>
    </xf>
    <xf numFmtId="0" fontId="0" fillId="0" borderId="0" xfId="0" applyAlignment="1">
      <alignment horizontal="center"/>
    </xf>
    <xf numFmtId="0" fontId="4" fillId="0" borderId="2" xfId="0" applyFont="1" applyFill="1" applyBorder="1" applyAlignment="1">
      <alignment horizontal="center" vertical="center" wrapText="1"/>
    </xf>
    <xf numFmtId="182" fontId="1" fillId="2" borderId="2" xfId="0" applyNumberFormat="1" applyFont="1" applyFill="1" applyBorder="1" applyAlignment="1">
      <alignment horizontal="center" vertical="center"/>
    </xf>
    <xf numFmtId="0" fontId="1" fillId="0" borderId="2" xfId="0" applyFont="1" applyBorder="1" applyAlignment="1">
      <alignment horizontal="center" vertical="center"/>
    </xf>
    <xf numFmtId="0" fontId="5" fillId="0" borderId="2" xfId="0" applyFont="1" applyFill="1" applyBorder="1" applyAlignment="1">
      <alignment horizontal="center" vertical="center" wrapText="1"/>
    </xf>
    <xf numFmtId="182" fontId="0" fillId="2" borderId="2" xfId="0" applyNumberFormat="1" applyFont="1" applyFill="1" applyBorder="1" applyAlignment="1">
      <alignment horizontal="center" vertical="center"/>
    </xf>
    <xf numFmtId="0" fontId="0" fillId="0" borderId="2" xfId="0" applyBorder="1" applyAlignment="1">
      <alignment horizontal="center" vertical="center"/>
    </xf>
    <xf numFmtId="0" fontId="0" fillId="0" borderId="2" xfId="0" applyFont="1" applyFill="1" applyBorder="1" applyAlignment="1">
      <alignment horizontal="center" vertical="center"/>
    </xf>
    <xf numFmtId="0" fontId="0" fillId="2" borderId="0" xfId="0" applyFill="1"/>
    <xf numFmtId="0" fontId="0" fillId="2" borderId="0" xfId="0" applyFont="1" applyFill="1"/>
    <xf numFmtId="0" fontId="6" fillId="2" borderId="0" xfId="0" applyFont="1" applyFill="1"/>
    <xf numFmtId="0" fontId="0" fillId="0" borderId="0" xfId="0" applyFont="1" applyFill="1" applyBorder="1" applyAlignment="1">
      <alignment horizontal="center" vertical="center"/>
    </xf>
    <xf numFmtId="0" fontId="0" fillId="0" borderId="0" xfId="0" applyNumberFormat="1" applyFont="1" applyFill="1" applyBorder="1" applyAlignment="1"/>
    <xf numFmtId="0" fontId="0" fillId="0" borderId="0" xfId="0" applyFont="1" applyFill="1" applyBorder="1" applyAlignment="1">
      <alignment wrapText="1"/>
    </xf>
    <xf numFmtId="0" fontId="0" fillId="0" borderId="0" xfId="0" applyFont="1" applyFill="1" applyBorder="1" applyAlignment="1">
      <alignment horizontal="center" wrapText="1"/>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xf>
    <xf numFmtId="0" fontId="5" fillId="2" borderId="0" xfId="0"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2" fillId="2" borderId="0" xfId="82" applyFont="1" applyFill="1" applyBorder="1" applyAlignment="1">
      <alignment horizontal="center" vertical="center" wrapText="1"/>
    </xf>
    <xf numFmtId="0" fontId="2" fillId="2" borderId="0" xfId="82" applyNumberFormat="1" applyFont="1" applyFill="1" applyBorder="1" applyAlignment="1">
      <alignment horizontal="center" vertical="center" wrapText="1"/>
    </xf>
    <xf numFmtId="0" fontId="8" fillId="2" borderId="0" xfId="82" applyFont="1" applyFill="1" applyBorder="1" applyAlignment="1">
      <alignment vertical="center"/>
    </xf>
    <xf numFmtId="0" fontId="8" fillId="2" borderId="0" xfId="82" applyNumberFormat="1" applyFont="1" applyFill="1" applyBorder="1" applyAlignment="1">
      <alignment vertical="center"/>
    </xf>
    <xf numFmtId="58" fontId="5" fillId="2" borderId="0" xfId="0" applyNumberFormat="1" applyFont="1" applyFill="1" applyBorder="1" applyAlignment="1">
      <alignment vertical="center" wrapText="1"/>
    </xf>
    <xf numFmtId="0" fontId="10" fillId="2" borderId="3" xfId="82" applyFont="1" applyFill="1" applyBorder="1" applyAlignment="1">
      <alignment horizontal="center" vertical="center" wrapText="1"/>
    </xf>
    <xf numFmtId="0" fontId="10" fillId="2" borderId="4" xfId="82" applyNumberFormat="1" applyFont="1" applyFill="1" applyBorder="1" applyAlignment="1">
      <alignment horizontal="center" vertical="center" wrapText="1"/>
    </xf>
    <xf numFmtId="0" fontId="10" fillId="2" borderId="5" xfId="82" applyFont="1" applyFill="1" applyBorder="1" applyAlignment="1">
      <alignment horizontal="center" vertical="center" wrapText="1"/>
    </xf>
    <xf numFmtId="0" fontId="8" fillId="2" borderId="2" xfId="82" applyFont="1" applyFill="1" applyBorder="1" applyAlignment="1">
      <alignment horizontal="center" vertical="center" wrapText="1"/>
    </xf>
    <xf numFmtId="0" fontId="8" fillId="2" borderId="2" xfId="82" applyNumberFormat="1" applyFont="1" applyFill="1" applyBorder="1" applyAlignment="1">
      <alignment horizontal="center" vertical="center" wrapText="1"/>
    </xf>
    <xf numFmtId="0" fontId="10" fillId="2" borderId="6" xfId="82" applyFont="1" applyFill="1" applyBorder="1" applyAlignment="1">
      <alignment horizontal="center" vertical="center" wrapText="1"/>
    </xf>
    <xf numFmtId="0" fontId="10" fillId="2" borderId="2" xfId="82"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10" fillId="2" borderId="2" xfId="82" applyNumberFormat="1" applyFont="1" applyFill="1" applyBorder="1" applyAlignment="1">
      <alignment horizontal="center" vertical="center" wrapText="1"/>
    </xf>
    <xf numFmtId="0" fontId="10" fillId="2" borderId="2" xfId="82" applyFont="1" applyFill="1" applyBorder="1" applyAlignment="1">
      <alignment horizontal="center" vertical="center"/>
    </xf>
    <xf numFmtId="0" fontId="10" fillId="2" borderId="2" xfId="82" applyNumberFormat="1" applyFont="1" applyFill="1" applyBorder="1" applyAlignment="1">
      <alignment horizontal="center" vertical="center"/>
    </xf>
    <xf numFmtId="49" fontId="10" fillId="2" borderId="2" xfId="0" applyNumberFormat="1" applyFont="1" applyFill="1" applyBorder="1" applyAlignment="1">
      <alignment horizontal="center" vertical="center" wrapText="1"/>
    </xf>
    <xf numFmtId="0" fontId="8" fillId="2" borderId="2" xfId="82" applyFont="1" applyFill="1" applyBorder="1" applyAlignment="1">
      <alignment horizontal="center" vertical="center"/>
    </xf>
    <xf numFmtId="0" fontId="8" fillId="2" borderId="2" xfId="82" applyNumberFormat="1" applyFont="1" applyFill="1" applyBorder="1" applyAlignment="1">
      <alignment horizontal="center" vertical="center"/>
    </xf>
    <xf numFmtId="49" fontId="11" fillId="2" borderId="2" xfId="82" applyNumberFormat="1" applyFont="1" applyFill="1" applyBorder="1" applyAlignment="1">
      <alignment horizontal="center" vertical="center" wrapText="1"/>
    </xf>
    <xf numFmtId="49" fontId="11" fillId="2" borderId="2" xfId="0" applyNumberFormat="1" applyFont="1" applyFill="1" applyBorder="1" applyAlignment="1">
      <alignment vertical="center" wrapText="1"/>
    </xf>
    <xf numFmtId="0" fontId="5"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3" fillId="2" borderId="0" xfId="82" applyFont="1" applyFill="1" applyBorder="1" applyAlignment="1">
      <alignment horizontal="center" vertical="center" wrapText="1"/>
    </xf>
    <xf numFmtId="58" fontId="8" fillId="2" borderId="1" xfId="82" applyNumberFormat="1" applyFont="1" applyFill="1" applyBorder="1" applyAlignment="1">
      <alignment horizontal="center" vertical="center" wrapText="1"/>
    </xf>
    <xf numFmtId="0" fontId="8" fillId="2" borderId="1" xfId="82" applyFont="1" applyFill="1" applyBorder="1" applyAlignment="1">
      <alignment horizontal="center" vertical="center" wrapText="1"/>
    </xf>
    <xf numFmtId="0" fontId="8" fillId="2" borderId="0" xfId="82" applyFont="1" applyFill="1" applyAlignment="1">
      <alignment horizontal="right" vertical="center" wrapText="1"/>
    </xf>
    <xf numFmtId="183" fontId="10" fillId="2" borderId="2" xfId="82" applyNumberFormat="1" applyFont="1" applyFill="1" applyBorder="1" applyAlignment="1">
      <alignment horizontal="center" vertical="center" wrapText="1"/>
    </xf>
    <xf numFmtId="183" fontId="8" fillId="2" borderId="2" xfId="0" applyNumberFormat="1" applyFont="1" applyFill="1" applyBorder="1" applyAlignment="1">
      <alignment horizontal="center" vertical="center" wrapText="1"/>
    </xf>
    <xf numFmtId="183" fontId="8" fillId="2" borderId="2"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xf>
    <xf numFmtId="49" fontId="8" fillId="2" borderId="2" xfId="0" applyNumberFormat="1" applyFont="1" applyFill="1" applyBorder="1" applyAlignment="1">
      <alignment horizontal="center" vertical="center"/>
    </xf>
    <xf numFmtId="183" fontId="10" fillId="2" borderId="2" xfId="82" applyNumberFormat="1" applyFont="1" applyFill="1" applyBorder="1" applyAlignment="1">
      <alignment horizontal="center" vertical="center"/>
    </xf>
    <xf numFmtId="183" fontId="14" fillId="2" borderId="2" xfId="0" applyNumberFormat="1" applyFont="1" applyFill="1" applyBorder="1" applyAlignment="1">
      <alignment horizontal="center" vertical="center"/>
    </xf>
    <xf numFmtId="183" fontId="7" fillId="2" borderId="2" xfId="0" applyNumberFormat="1" applyFont="1" applyFill="1" applyBorder="1" applyAlignment="1">
      <alignment horizontal="center" vertical="center" wrapText="1"/>
    </xf>
    <xf numFmtId="0" fontId="11" fillId="2" borderId="2" xfId="82" applyFont="1" applyFill="1" applyBorder="1" applyAlignment="1">
      <alignment horizontal="center" vertical="center" wrapText="1"/>
    </xf>
    <xf numFmtId="49" fontId="10" fillId="2" borderId="2" xfId="0" applyNumberFormat="1" applyFont="1" applyFill="1" applyBorder="1" applyAlignment="1">
      <alignment horizontal="center" vertical="center"/>
    </xf>
    <xf numFmtId="183" fontId="15" fillId="2" borderId="2" xfId="0" applyNumberFormat="1" applyFont="1" applyFill="1" applyBorder="1" applyAlignment="1">
      <alignment horizontal="center" vertical="center"/>
    </xf>
    <xf numFmtId="183" fontId="7" fillId="2" borderId="2" xfId="0" applyNumberFormat="1" applyFont="1" applyFill="1" applyBorder="1" applyAlignment="1">
      <alignment horizontal="center" vertical="center"/>
    </xf>
    <xf numFmtId="0" fontId="9" fillId="2" borderId="0" xfId="0" applyFont="1" applyFill="1" applyBorder="1" applyAlignment="1">
      <alignment horizontal="center" vertical="center" wrapText="1"/>
    </xf>
    <xf numFmtId="0" fontId="9" fillId="2" borderId="0" xfId="0" applyFont="1" applyFill="1" applyBorder="1" applyAlignment="1">
      <alignment vertical="center"/>
    </xf>
    <xf numFmtId="0" fontId="16"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6" fillId="2" borderId="0" xfId="0" applyFont="1" applyFill="1" applyBorder="1" applyAlignment="1">
      <alignment vertical="center"/>
    </xf>
    <xf numFmtId="183" fontId="8" fillId="0" borderId="0" xfId="0" applyNumberFormat="1" applyFont="1" applyFill="1" applyBorder="1" applyAlignment="1">
      <alignment horizontal="center" vertical="center"/>
    </xf>
    <xf numFmtId="0" fontId="9" fillId="2" borderId="2" xfId="0" applyFont="1" applyFill="1" applyBorder="1" applyAlignment="1">
      <alignment horizontal="center" vertical="center"/>
    </xf>
    <xf numFmtId="0" fontId="6" fillId="0" borderId="0" xfId="0" applyFont="1" applyAlignment="1">
      <alignment horizontal="center"/>
    </xf>
    <xf numFmtId="0" fontId="0" fillId="0" borderId="0" xfId="0" applyFont="1" applyFill="1" applyBorder="1" applyAlignment="1">
      <alignment horizontal="left" vertical="center"/>
    </xf>
    <xf numFmtId="0" fontId="2" fillId="0" borderId="0" xfId="82" applyFont="1" applyFill="1" applyBorder="1" applyAlignment="1">
      <alignment horizontal="center" vertical="center"/>
    </xf>
    <xf numFmtId="0" fontId="8" fillId="0" borderId="0" xfId="82" applyFont="1" applyFill="1" applyBorder="1" applyAlignment="1">
      <alignment horizontal="left" vertical="center"/>
    </xf>
    <xf numFmtId="0" fontId="10" fillId="0" borderId="3" xfId="82" applyFont="1" applyFill="1" applyBorder="1" applyAlignment="1">
      <alignment horizontal="center" vertical="center"/>
    </xf>
    <xf numFmtId="0" fontId="10" fillId="0" borderId="4" xfId="82" applyFont="1" applyFill="1" applyBorder="1" applyAlignment="1">
      <alignment horizontal="center" vertical="center"/>
    </xf>
    <xf numFmtId="0" fontId="10" fillId="0" borderId="7" xfId="82" applyFont="1" applyFill="1" applyBorder="1" applyAlignment="1">
      <alignment horizontal="center" vertical="center"/>
    </xf>
    <xf numFmtId="0" fontId="8" fillId="0" borderId="2" xfId="82" applyFont="1" applyFill="1" applyBorder="1" applyAlignment="1">
      <alignment horizontal="center" vertical="center"/>
    </xf>
    <xf numFmtId="0" fontId="10" fillId="0" borderId="2" xfId="82" applyFont="1" applyFill="1" applyBorder="1" applyAlignment="1">
      <alignment horizontal="center" vertical="center"/>
    </xf>
    <xf numFmtId="49" fontId="10" fillId="0" borderId="2" xfId="82" applyNumberFormat="1" applyFont="1" applyFill="1" applyBorder="1" applyAlignment="1">
      <alignment horizontal="center" vertical="center"/>
    </xf>
    <xf numFmtId="49" fontId="8" fillId="0" borderId="2" xfId="82" applyNumberFormat="1" applyFont="1" applyFill="1" applyBorder="1" applyAlignment="1">
      <alignment horizontal="center" vertical="center"/>
    </xf>
    <xf numFmtId="49" fontId="8" fillId="2" borderId="2" xfId="82" applyNumberFormat="1" applyFont="1" applyFill="1" applyBorder="1" applyAlignment="1">
      <alignment horizontal="center" vertical="center"/>
    </xf>
    <xf numFmtId="49" fontId="8" fillId="0" borderId="2" xfId="82" applyNumberFormat="1" applyFont="1" applyBorder="1" applyAlignment="1">
      <alignment horizontal="center" vertical="center"/>
    </xf>
    <xf numFmtId="49" fontId="10" fillId="2" borderId="2" xfId="82" applyNumberFormat="1" applyFont="1" applyFill="1" applyBorder="1" applyAlignment="1">
      <alignment horizontal="center" vertical="center"/>
    </xf>
    <xf numFmtId="0" fontId="13" fillId="0" borderId="0" xfId="82" applyFont="1" applyFill="1" applyBorder="1" applyAlignment="1">
      <alignment horizontal="center" vertical="center"/>
    </xf>
    <xf numFmtId="58" fontId="0" fillId="0" borderId="0" xfId="0" applyNumberFormat="1" applyFont="1" applyFill="1" applyBorder="1" applyAlignment="1">
      <alignment vertical="center"/>
    </xf>
    <xf numFmtId="58" fontId="8" fillId="0" borderId="0" xfId="82" applyNumberFormat="1" applyFont="1" applyFill="1" applyBorder="1" applyAlignment="1">
      <alignment horizontal="center"/>
    </xf>
    <xf numFmtId="0" fontId="0" fillId="0" borderId="0" xfId="0" applyFont="1" applyFill="1" applyBorder="1" applyAlignment="1">
      <alignment vertical="center"/>
    </xf>
    <xf numFmtId="0" fontId="10" fillId="0" borderId="5" xfId="82" applyFont="1" applyFill="1" applyBorder="1" applyAlignment="1">
      <alignment horizontal="center" vertical="center"/>
    </xf>
    <xf numFmtId="0" fontId="10" fillId="0" borderId="5" xfId="82" applyFont="1" applyFill="1" applyBorder="1" applyAlignment="1">
      <alignment horizontal="center" vertical="center" wrapText="1"/>
    </xf>
    <xf numFmtId="0" fontId="10" fillId="0" borderId="6" xfId="82" applyFont="1" applyFill="1" applyBorder="1" applyAlignment="1">
      <alignment horizontal="center" vertical="center"/>
    </xf>
    <xf numFmtId="0" fontId="10" fillId="0" borderId="6" xfId="82" applyFont="1" applyFill="1" applyBorder="1" applyAlignment="1">
      <alignment horizontal="center" vertical="center" wrapText="1"/>
    </xf>
    <xf numFmtId="0" fontId="8" fillId="0" borderId="2" xfId="82" applyFont="1" applyFill="1" applyBorder="1" applyAlignment="1">
      <alignment horizontal="left" vertical="center" wrapText="1"/>
    </xf>
    <xf numFmtId="49" fontId="8" fillId="0" borderId="2" xfId="0" applyNumberFormat="1" applyFont="1" applyFill="1" applyBorder="1" applyAlignment="1">
      <alignment vertical="center" wrapText="1"/>
    </xf>
    <xf numFmtId="0" fontId="7" fillId="0" borderId="2" xfId="0" applyFont="1" applyFill="1" applyBorder="1" applyAlignment="1">
      <alignment horizontal="center" vertical="center"/>
    </xf>
    <xf numFmtId="0" fontId="8" fillId="0" borderId="2" xfId="82" applyFont="1" applyFill="1" applyBorder="1" applyAlignment="1">
      <alignment vertical="center" wrapText="1"/>
    </xf>
    <xf numFmtId="49" fontId="8" fillId="2" borderId="2" xfId="0" applyNumberFormat="1" applyFont="1" applyFill="1" applyBorder="1" applyAlignment="1">
      <alignment vertical="center" wrapText="1"/>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8" fillId="2" borderId="2" xfId="82" applyFont="1" applyFill="1" applyBorder="1" applyAlignment="1">
      <alignment vertical="center" wrapText="1"/>
    </xf>
    <xf numFmtId="0" fontId="15" fillId="2" borderId="2" xfId="0" applyFont="1" applyFill="1" applyBorder="1" applyAlignment="1">
      <alignment horizontal="center" vertical="center"/>
    </xf>
    <xf numFmtId="0" fontId="7" fillId="0" borderId="2" xfId="0" applyFont="1" applyBorder="1" applyAlignment="1">
      <alignment horizontal="center" vertical="center"/>
    </xf>
    <xf numFmtId="49" fontId="10" fillId="0" borderId="2" xfId="0" applyNumberFormat="1" applyFont="1" applyFill="1" applyBorder="1" applyAlignment="1">
      <alignment horizontal="center" vertical="center"/>
    </xf>
    <xf numFmtId="0" fontId="8" fillId="0" borderId="2" xfId="82" applyFont="1" applyBorder="1" applyAlignment="1">
      <alignment horizontal="center" vertical="center"/>
    </xf>
    <xf numFmtId="49" fontId="8" fillId="0" borderId="2" xfId="0" applyNumberFormat="1" applyFont="1" applyFill="1" applyBorder="1" applyAlignment="1">
      <alignment horizontal="left" vertical="center"/>
    </xf>
    <xf numFmtId="49" fontId="8" fillId="0" borderId="2" xfId="0" applyNumberFormat="1" applyFont="1" applyFill="1" applyBorder="1" applyAlignment="1">
      <alignment vertical="center"/>
    </xf>
    <xf numFmtId="0" fontId="8" fillId="0" borderId="2" xfId="82" applyFont="1" applyFill="1" applyBorder="1" applyAlignment="1">
      <alignment vertical="center"/>
    </xf>
    <xf numFmtId="0" fontId="8" fillId="0" borderId="0" xfId="82" applyFont="1" applyFill="1" applyBorder="1" applyAlignment="1">
      <alignment horizontal="center" vertical="center"/>
    </xf>
    <xf numFmtId="183" fontId="8" fillId="0" borderId="2" xfId="82" applyNumberFormat="1" applyFont="1" applyFill="1" applyBorder="1" applyAlignment="1">
      <alignment horizontal="center" vertical="center"/>
    </xf>
    <xf numFmtId="183" fontId="7" fillId="0" borderId="2" xfId="0" applyNumberFormat="1" applyFont="1" applyFill="1" applyBorder="1" applyAlignment="1">
      <alignment horizontal="center" vertical="center"/>
    </xf>
    <xf numFmtId="0" fontId="15" fillId="0" borderId="2" xfId="0" applyFont="1" applyFill="1" applyBorder="1" applyAlignment="1">
      <alignment horizontal="center" vertical="center"/>
    </xf>
    <xf numFmtId="183" fontId="7" fillId="0" borderId="2" xfId="0" applyNumberFormat="1" applyFont="1" applyFill="1" applyBorder="1" applyAlignment="1">
      <alignment horizontal="center" vertical="center" wrapText="1"/>
    </xf>
    <xf numFmtId="183" fontId="7" fillId="0" borderId="2" xfId="0" applyNumberFormat="1" applyFont="1" applyBorder="1" applyAlignment="1">
      <alignment horizontal="center" vertical="center"/>
    </xf>
    <xf numFmtId="183" fontId="10" fillId="0" borderId="2" xfId="82" applyNumberFormat="1" applyFont="1" applyFill="1" applyBorder="1" applyAlignment="1">
      <alignment horizontal="center" vertical="center"/>
    </xf>
    <xf numFmtId="0" fontId="17" fillId="0" borderId="0" xfId="0" applyFont="1" applyFill="1" applyBorder="1" applyAlignment="1">
      <alignment horizontal="center"/>
    </xf>
    <xf numFmtId="0" fontId="8" fillId="2" borderId="0" xfId="95" applyFont="1" applyFill="1" applyBorder="1" applyAlignment="1">
      <alignment vertical="center"/>
    </xf>
    <xf numFmtId="0" fontId="0" fillId="2" borderId="0" xfId="4" applyFont="1" applyFill="1">
      <alignment vertical="center"/>
    </xf>
    <xf numFmtId="0" fontId="0" fillId="2" borderId="0" xfId="4" applyFont="1" applyFill="1" applyAlignment="1">
      <alignment horizontal="center" vertical="center"/>
    </xf>
    <xf numFmtId="0" fontId="18" fillId="0" borderId="2" xfId="0" applyFont="1" applyFill="1" applyBorder="1" applyAlignment="1">
      <alignment horizontal="center" vertical="center" wrapText="1"/>
    </xf>
    <xf numFmtId="182" fontId="6" fillId="2" borderId="2" xfId="0" applyNumberFormat="1" applyFont="1" applyFill="1" applyBorder="1" applyAlignment="1">
      <alignment horizontal="center" vertical="center"/>
    </xf>
    <xf numFmtId="0" fontId="6" fillId="0" borderId="2" xfId="0" applyFont="1" applyBorder="1" applyAlignment="1">
      <alignment horizontal="center" vertical="center"/>
    </xf>
    <xf numFmtId="0" fontId="0" fillId="0" borderId="0" xfId="0" applyFont="1" applyFill="1" applyAlignment="1">
      <alignment vertical="center"/>
    </xf>
    <xf numFmtId="0" fontId="15" fillId="0" borderId="0" xfId="0" applyFont="1" applyFill="1" applyAlignment="1">
      <alignment vertical="center"/>
    </xf>
    <xf numFmtId="0" fontId="7" fillId="0" borderId="0" xfId="0" applyFont="1" applyFill="1" applyAlignment="1">
      <alignment vertical="center"/>
    </xf>
    <xf numFmtId="0" fontId="7" fillId="2" borderId="0" xfId="0" applyFont="1" applyFill="1" applyAlignment="1">
      <alignment vertical="center"/>
    </xf>
    <xf numFmtId="0" fontId="0" fillId="0" borderId="0" xfId="0" applyFont="1" applyFill="1" applyAlignment="1">
      <alignment horizontal="left" vertical="center"/>
    </xf>
    <xf numFmtId="0" fontId="19" fillId="0" borderId="0" xfId="0" applyFont="1" applyFill="1" applyAlignment="1">
      <alignment horizontal="center" vertical="center"/>
    </xf>
    <xf numFmtId="0" fontId="14" fillId="0" borderId="2" xfId="95" applyFont="1" applyFill="1" applyBorder="1" applyAlignment="1">
      <alignment horizontal="center" vertical="center" wrapText="1"/>
    </xf>
    <xf numFmtId="0" fontId="10" fillId="0" borderId="2" xfId="95" applyFont="1" applyFill="1" applyBorder="1" applyAlignment="1">
      <alignment horizontal="center" vertical="center" wrapText="1"/>
    </xf>
    <xf numFmtId="0" fontId="20" fillId="0" borderId="2" xfId="95" applyFont="1" applyFill="1" applyBorder="1" applyAlignment="1">
      <alignment horizontal="center" vertical="center" wrapText="1"/>
    </xf>
    <xf numFmtId="0" fontId="12" fillId="0" borderId="2" xfId="5" applyFont="1" applyFill="1" applyBorder="1" applyAlignment="1">
      <alignment horizontal="center" vertical="center" wrapText="1"/>
    </xf>
    <xf numFmtId="0" fontId="12" fillId="0" borderId="2" xfId="5"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183" fontId="12" fillId="0" borderId="2" xfId="0" applyNumberFormat="1" applyFont="1" applyFill="1" applyBorder="1" applyAlignment="1" applyProtection="1">
      <alignment horizontal="center" vertical="center" wrapText="1"/>
    </xf>
    <xf numFmtId="183" fontId="12" fillId="0" borderId="2" xfId="95"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95" applyFont="1" applyFill="1" applyBorder="1" applyAlignment="1">
      <alignment horizontal="center" vertical="center" wrapText="1"/>
    </xf>
    <xf numFmtId="183" fontId="12" fillId="0" borderId="2" xfId="0" applyNumberFormat="1" applyFont="1" applyFill="1" applyBorder="1" applyAlignment="1">
      <alignment horizontal="center" vertical="center" wrapText="1"/>
    </xf>
    <xf numFmtId="0" fontId="12" fillId="0" borderId="2" xfId="0" applyNumberFormat="1"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12" fillId="0" borderId="2" xfId="71" applyNumberFormat="1" applyFont="1" applyFill="1" applyBorder="1" applyAlignment="1">
      <alignment horizontal="center" vertical="center" wrapText="1"/>
    </xf>
    <xf numFmtId="0" fontId="12" fillId="0" borderId="2" xfId="80" applyFont="1" applyFill="1" applyBorder="1" applyAlignment="1">
      <alignment horizontal="center" vertical="center" wrapText="1"/>
    </xf>
    <xf numFmtId="0" fontId="12" fillId="0" borderId="2" xfId="30" applyFont="1" applyFill="1" applyBorder="1" applyAlignment="1" applyProtection="1">
      <alignment horizontal="center" vertical="center" wrapText="1"/>
    </xf>
    <xf numFmtId="49" fontId="12" fillId="0" borderId="2" xfId="64" applyNumberFormat="1" applyFont="1" applyFill="1" applyBorder="1" applyAlignment="1">
      <alignment horizontal="center" vertical="center" wrapText="1"/>
    </xf>
    <xf numFmtId="49" fontId="12" fillId="0" borderId="2" xfId="95" applyNumberFormat="1" applyFont="1" applyFill="1" applyBorder="1" applyAlignment="1">
      <alignment horizontal="center" vertical="center" wrapText="1"/>
    </xf>
    <xf numFmtId="183" fontId="12" fillId="0" borderId="2" xfId="29" applyNumberFormat="1" applyFont="1" applyFill="1" applyBorder="1" applyAlignment="1">
      <alignment horizontal="center" vertical="center" wrapText="1"/>
    </xf>
    <xf numFmtId="0" fontId="19" fillId="0" borderId="0" xfId="0" applyFont="1" applyFill="1" applyAlignment="1">
      <alignment horizontal="left" vertical="center"/>
    </xf>
    <xf numFmtId="49" fontId="14" fillId="0" borderId="2" xfId="95" applyNumberFormat="1" applyFont="1" applyFill="1" applyBorder="1" applyAlignment="1">
      <alignment horizontal="center" vertical="center" wrapText="1"/>
    </xf>
    <xf numFmtId="0" fontId="20" fillId="0" borderId="2" xfId="95" applyFont="1" applyFill="1" applyBorder="1" applyAlignment="1">
      <alignment horizontal="left" vertical="center" wrapText="1"/>
    </xf>
    <xf numFmtId="49" fontId="20" fillId="0" borderId="2" xfId="95" applyNumberFormat="1" applyFont="1" applyFill="1" applyBorder="1" applyAlignment="1">
      <alignment horizontal="left" vertical="center" wrapText="1"/>
    </xf>
    <xf numFmtId="182" fontId="20" fillId="0" borderId="2" xfId="95" applyNumberFormat="1" applyFont="1" applyFill="1" applyBorder="1" applyAlignment="1">
      <alignment horizontal="center" vertical="center" wrapText="1"/>
    </xf>
    <xf numFmtId="0" fontId="20" fillId="0" borderId="2" xfId="0" applyFont="1" applyFill="1" applyBorder="1" applyAlignment="1">
      <alignment horizontal="left" vertical="center" wrapText="1"/>
    </xf>
    <xf numFmtId="180" fontId="20" fillId="0" borderId="2" xfId="0" applyNumberFormat="1" applyFont="1" applyFill="1" applyBorder="1" applyAlignment="1">
      <alignment horizontal="left" vertical="center" wrapText="1"/>
    </xf>
    <xf numFmtId="182" fontId="21" fillId="0" borderId="2" xfId="95" applyNumberFormat="1" applyFont="1" applyFill="1" applyBorder="1" applyAlignment="1">
      <alignment horizontal="center" vertical="center" wrapText="1" shrinkToFit="1"/>
    </xf>
    <xf numFmtId="0" fontId="20" fillId="0" borderId="2" xfId="0" applyFont="1" applyFill="1" applyBorder="1" applyAlignment="1" applyProtection="1">
      <alignment horizontal="left" vertical="center" wrapText="1"/>
    </xf>
    <xf numFmtId="0" fontId="21" fillId="0" borderId="2" xfId="0" applyFont="1" applyFill="1" applyBorder="1" applyAlignment="1" applyProtection="1">
      <alignment horizontal="center" vertical="center" wrapText="1"/>
    </xf>
    <xf numFmtId="0" fontId="21" fillId="0" borderId="2" xfId="0" applyFont="1" applyFill="1" applyBorder="1" applyAlignment="1" applyProtection="1">
      <alignment horizontal="left" vertical="center" wrapText="1"/>
    </xf>
    <xf numFmtId="180" fontId="21" fillId="0" borderId="2" xfId="0" applyNumberFormat="1" applyFont="1" applyFill="1" applyBorder="1" applyAlignment="1" applyProtection="1">
      <alignment horizontal="left" vertical="center" wrapText="1"/>
    </xf>
    <xf numFmtId="0" fontId="21" fillId="0" borderId="2" xfId="8" applyFont="1" applyFill="1" applyBorder="1" applyAlignment="1">
      <alignment horizontal="left" vertical="center" wrapText="1"/>
    </xf>
    <xf numFmtId="0" fontId="21" fillId="0" borderId="2" xfId="64" applyFont="1" applyFill="1" applyBorder="1" applyAlignment="1">
      <alignment horizontal="left" vertical="center" wrapText="1"/>
    </xf>
    <xf numFmtId="180" fontId="21" fillId="0" borderId="2" xfId="95" applyNumberFormat="1" applyFont="1" applyFill="1" applyBorder="1" applyAlignment="1">
      <alignment horizontal="left" vertical="center" wrapText="1"/>
    </xf>
    <xf numFmtId="0" fontId="21" fillId="0" borderId="2" xfId="93" applyFont="1" applyFill="1" applyBorder="1" applyAlignment="1">
      <alignment horizontal="left" vertical="center" wrapText="1"/>
    </xf>
    <xf numFmtId="0" fontId="21" fillId="0" borderId="2" xfId="0" applyFont="1" applyFill="1" applyBorder="1" applyAlignment="1">
      <alignment horizontal="left" vertical="center" wrapText="1"/>
    </xf>
    <xf numFmtId="179" fontId="21" fillId="0" borderId="2" xfId="95" applyNumberFormat="1" applyFont="1" applyFill="1" applyBorder="1" applyAlignment="1">
      <alignment horizontal="left" vertical="center" wrapText="1"/>
    </xf>
    <xf numFmtId="0" fontId="21" fillId="0" borderId="2" xfId="95" applyFont="1" applyFill="1" applyBorder="1" applyAlignment="1">
      <alignment horizontal="left" vertical="center" wrapText="1"/>
    </xf>
    <xf numFmtId="49" fontId="21" fillId="0" borderId="2" xfId="95" applyNumberFormat="1" applyFont="1" applyFill="1" applyBorder="1" applyAlignment="1">
      <alignment horizontal="left" vertical="center" wrapText="1"/>
    </xf>
    <xf numFmtId="0" fontId="20" fillId="0" borderId="2" xfId="70" applyFont="1" applyFill="1" applyBorder="1" applyAlignment="1">
      <alignment horizontal="left" vertical="center" wrapText="1"/>
    </xf>
    <xf numFmtId="180" fontId="20" fillId="0" borderId="2" xfId="53" applyNumberFormat="1" applyFont="1" applyFill="1" applyBorder="1" applyAlignment="1">
      <alignment horizontal="left" vertical="center" wrapText="1"/>
    </xf>
    <xf numFmtId="0" fontId="20" fillId="0" borderId="7" xfId="70" applyFont="1" applyFill="1" applyBorder="1" applyAlignment="1">
      <alignment horizontal="left" vertical="center" wrapText="1"/>
    </xf>
    <xf numFmtId="0" fontId="21" fillId="0" borderId="7" xfId="0" applyFont="1" applyFill="1" applyBorder="1" applyAlignment="1" applyProtection="1">
      <alignment horizontal="left" vertical="center" wrapText="1"/>
    </xf>
    <xf numFmtId="0" fontId="22" fillId="0" borderId="2" xfId="0" applyFont="1" applyFill="1" applyBorder="1" applyAlignment="1">
      <alignment horizontal="center" vertical="center" wrapText="1"/>
    </xf>
    <xf numFmtId="0" fontId="20" fillId="0" borderId="7" xfId="0" applyFont="1" applyFill="1" applyBorder="1" applyAlignment="1">
      <alignment horizontal="left" vertical="center" wrapText="1"/>
    </xf>
    <xf numFmtId="182" fontId="20" fillId="0" borderId="2" xfId="0" applyNumberFormat="1" applyFont="1" applyFill="1" applyBorder="1" applyAlignment="1" applyProtection="1">
      <alignment horizontal="center" vertical="center" wrapText="1"/>
    </xf>
    <xf numFmtId="0" fontId="20" fillId="0" borderId="7" xfId="0" applyFont="1" applyFill="1" applyBorder="1" applyAlignment="1" applyProtection="1">
      <alignment horizontal="left" vertical="center" wrapText="1"/>
    </xf>
    <xf numFmtId="0" fontId="20" fillId="0" borderId="7" xfId="95" applyFont="1" applyFill="1" applyBorder="1" applyAlignment="1">
      <alignment horizontal="left" vertical="center" wrapText="1"/>
    </xf>
    <xf numFmtId="0" fontId="21" fillId="0" borderId="7" xfId="0" applyNumberFormat="1" applyFont="1" applyFill="1" applyBorder="1" applyAlignment="1" applyProtection="1">
      <alignment horizontal="left" vertical="center" wrapText="1"/>
    </xf>
    <xf numFmtId="0" fontId="21" fillId="0" borderId="2" xfId="0" applyNumberFormat="1" applyFont="1" applyFill="1" applyBorder="1" applyAlignment="1" applyProtection="1">
      <alignment horizontal="left" vertical="center" wrapText="1"/>
    </xf>
    <xf numFmtId="0" fontId="21" fillId="0" borderId="2" xfId="0" applyNumberFormat="1" applyFont="1" applyFill="1" applyBorder="1" applyAlignment="1" applyProtection="1">
      <alignment horizontal="center" vertical="center" wrapText="1"/>
    </xf>
    <xf numFmtId="0" fontId="20" fillId="0" borderId="7" xfId="0" applyNumberFormat="1" applyFont="1" applyFill="1" applyBorder="1" applyAlignment="1" applyProtection="1">
      <alignment horizontal="left" vertical="center" wrapText="1"/>
    </xf>
    <xf numFmtId="0" fontId="20" fillId="0" borderId="2" xfId="0" applyNumberFormat="1" applyFont="1" applyFill="1" applyBorder="1" applyAlignment="1" applyProtection="1">
      <alignment horizontal="left" vertical="center" wrapText="1"/>
    </xf>
    <xf numFmtId="0" fontId="20" fillId="0" borderId="2" xfId="0" applyNumberFormat="1" applyFont="1" applyFill="1" applyBorder="1" applyAlignment="1" applyProtection="1">
      <alignment horizontal="center" vertical="center" wrapText="1"/>
    </xf>
    <xf numFmtId="179" fontId="20" fillId="0" borderId="2" xfId="0" applyNumberFormat="1" applyFont="1" applyFill="1" applyBorder="1" applyAlignment="1">
      <alignment horizontal="center" vertical="center" wrapText="1"/>
    </xf>
    <xf numFmtId="178" fontId="21" fillId="0" borderId="7" xfId="95" applyNumberFormat="1" applyFont="1" applyFill="1" applyBorder="1" applyAlignment="1">
      <alignment horizontal="left" vertical="center" wrapText="1"/>
    </xf>
    <xf numFmtId="178" fontId="21" fillId="0" borderId="2" xfId="95" applyNumberFormat="1" applyFont="1" applyFill="1" applyBorder="1" applyAlignment="1">
      <alignment horizontal="left" vertical="center" wrapText="1"/>
    </xf>
    <xf numFmtId="178" fontId="21" fillId="0" borderId="2" xfId="95"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179" fontId="21" fillId="0" borderId="7" xfId="95" applyNumberFormat="1" applyFont="1" applyFill="1" applyBorder="1" applyAlignment="1">
      <alignment horizontal="left" vertical="center" wrapText="1"/>
    </xf>
    <xf numFmtId="49" fontId="20" fillId="0" borderId="7" xfId="95" applyNumberFormat="1" applyFont="1" applyFill="1" applyBorder="1" applyAlignment="1">
      <alignment horizontal="left" vertical="center" wrapText="1"/>
    </xf>
    <xf numFmtId="179" fontId="20" fillId="0" borderId="2" xfId="0" applyNumberFormat="1" applyFont="1" applyFill="1" applyBorder="1" applyAlignment="1" applyProtection="1">
      <alignment horizontal="left" vertical="center" wrapText="1"/>
    </xf>
    <xf numFmtId="179" fontId="21" fillId="0" borderId="2" xfId="95" applyNumberFormat="1" applyFont="1" applyFill="1" applyBorder="1" applyAlignment="1">
      <alignment horizontal="center" vertical="center" wrapText="1"/>
    </xf>
    <xf numFmtId="179" fontId="21" fillId="0" borderId="6" xfId="95" applyNumberFormat="1"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6" xfId="0" applyFont="1" applyFill="1" applyBorder="1" applyAlignment="1">
      <alignment horizontal="center" vertical="center" wrapText="1"/>
    </xf>
    <xf numFmtId="0" fontId="7" fillId="2" borderId="2" xfId="95" applyNumberFormat="1" applyFont="1" applyFill="1" applyBorder="1" applyAlignment="1">
      <alignment vertical="center" wrapText="1"/>
    </xf>
    <xf numFmtId="0" fontId="21" fillId="2" borderId="2" xfId="0" applyFont="1" applyFill="1" applyBorder="1" applyAlignment="1">
      <alignment horizontal="left" vertical="center" wrapText="1"/>
    </xf>
    <xf numFmtId="180" fontId="21" fillId="2" borderId="2" xfId="0" applyNumberFormat="1" applyFont="1" applyFill="1" applyBorder="1" applyAlignment="1" applyProtection="1">
      <alignment horizontal="left" vertical="center" wrapText="1"/>
    </xf>
    <xf numFmtId="182" fontId="21" fillId="2" borderId="2" xfId="95" applyNumberFormat="1" applyFont="1" applyFill="1" applyBorder="1" applyAlignment="1">
      <alignment horizontal="center" vertical="center" wrapText="1" shrinkToFit="1"/>
    </xf>
    <xf numFmtId="0" fontId="7" fillId="2" borderId="2" xfId="0" applyNumberFormat="1" applyFont="1" applyFill="1" applyBorder="1" applyAlignment="1" applyProtection="1">
      <alignment vertical="center" wrapText="1"/>
    </xf>
    <xf numFmtId="0" fontId="7" fillId="2" borderId="2" xfId="0" applyNumberFormat="1" applyFont="1" applyFill="1" applyBorder="1" applyAlignment="1" applyProtection="1">
      <alignment horizontal="left" vertical="center" wrapText="1"/>
    </xf>
    <xf numFmtId="0" fontId="20" fillId="2" borderId="2" xfId="95" applyFont="1" applyFill="1" applyBorder="1" applyAlignment="1">
      <alignment horizontal="left" vertical="center" wrapText="1"/>
    </xf>
    <xf numFmtId="182" fontId="20" fillId="2" borderId="2" xfId="95" applyNumberFormat="1" applyFont="1" applyFill="1" applyBorder="1" applyAlignment="1">
      <alignment horizontal="center" vertical="center" wrapText="1"/>
    </xf>
    <xf numFmtId="0" fontId="23" fillId="2" borderId="2" xfId="0" applyFont="1" applyFill="1" applyBorder="1" applyAlignment="1" applyProtection="1">
      <alignment horizontal="left" vertical="center" wrapText="1"/>
    </xf>
    <xf numFmtId="180" fontId="23" fillId="2" borderId="2" xfId="0" applyNumberFormat="1" applyFont="1" applyFill="1" applyBorder="1" applyAlignment="1" applyProtection="1">
      <alignment horizontal="left" vertical="center" wrapText="1"/>
    </xf>
    <xf numFmtId="182" fontId="23" fillId="2" borderId="2" xfId="95" applyNumberFormat="1" applyFont="1" applyFill="1" applyBorder="1" applyAlignment="1">
      <alignment horizontal="center" vertical="center" wrapText="1" shrinkToFit="1"/>
    </xf>
    <xf numFmtId="0" fontId="12" fillId="2" borderId="0" xfId="0" applyFont="1" applyFill="1" applyAlignment="1">
      <alignment horizontal="center" vertical="center"/>
    </xf>
    <xf numFmtId="0" fontId="14" fillId="2" borderId="0" xfId="0" applyFont="1" applyFill="1" applyAlignment="1">
      <alignment horizontal="center" vertical="center"/>
    </xf>
    <xf numFmtId="0" fontId="12" fillId="0" borderId="0" xfId="0" applyFont="1" applyFill="1" applyAlignment="1">
      <alignment horizontal="center" vertical="center"/>
    </xf>
    <xf numFmtId="0" fontId="12" fillId="2" borderId="0" xfId="0" applyFont="1" applyFill="1" applyAlignment="1">
      <alignment horizontal="center" vertical="center" wrapText="1"/>
    </xf>
    <xf numFmtId="179" fontId="12" fillId="0" borderId="0" xfId="0" applyNumberFormat="1" applyFont="1" applyFill="1" applyAlignment="1">
      <alignment horizontal="center" vertical="center"/>
    </xf>
    <xf numFmtId="0" fontId="12"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12" fillId="2" borderId="0" xfId="0" applyFont="1" applyFill="1" applyAlignment="1">
      <alignment horizontal="left" vertical="center"/>
    </xf>
    <xf numFmtId="0" fontId="14" fillId="2" borderId="2" xfId="95" applyFont="1" applyFill="1" applyBorder="1" applyAlignment="1">
      <alignment horizontal="center" vertical="center" wrapText="1"/>
    </xf>
    <xf numFmtId="0" fontId="12" fillId="2" borderId="2" xfId="95" applyFont="1" applyFill="1" applyBorder="1" applyAlignment="1">
      <alignment horizontal="center" vertical="center" wrapText="1"/>
    </xf>
    <xf numFmtId="0" fontId="11" fillId="2" borderId="2" xfId="95" applyFont="1" applyFill="1" applyBorder="1" applyAlignment="1">
      <alignment horizontal="center" vertical="center" wrapText="1"/>
    </xf>
    <xf numFmtId="183" fontId="11" fillId="2" borderId="2" xfId="25" applyNumberFormat="1" applyFont="1" applyFill="1" applyBorder="1" applyAlignment="1" applyProtection="1">
      <alignment horizontal="center" vertical="center" wrapText="1"/>
    </xf>
    <xf numFmtId="0" fontId="11" fillId="2" borderId="2" xfId="14"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7" fillId="2" borderId="2" xfId="39" applyNumberFormat="1" applyFont="1" applyFill="1" applyBorder="1" applyAlignment="1" applyProtection="1">
      <alignment horizontal="center" vertical="center" wrapText="1"/>
    </xf>
    <xf numFmtId="0" fontId="7" fillId="2" borderId="2" xfId="15" applyFont="1" applyFill="1" applyBorder="1" applyAlignment="1">
      <alignment horizontal="center" vertical="center" wrapText="1"/>
    </xf>
    <xf numFmtId="0" fontId="7" fillId="2" borderId="2" xfId="0" applyNumberFormat="1" applyFont="1" applyFill="1" applyBorder="1" applyAlignment="1" applyProtection="1">
      <alignment horizontal="center" vertical="center" wrapText="1"/>
    </xf>
    <xf numFmtId="0" fontId="7" fillId="2" borderId="2" xfId="95" applyNumberFormat="1" applyFont="1" applyFill="1" applyBorder="1" applyAlignment="1">
      <alignment horizontal="center" vertical="center" wrapText="1"/>
    </xf>
    <xf numFmtId="0" fontId="7" fillId="2" borderId="2" xfId="20" applyFont="1" applyFill="1" applyBorder="1" applyAlignment="1">
      <alignment horizontal="center" vertical="center" wrapText="1"/>
    </xf>
    <xf numFmtId="0" fontId="7" fillId="2" borderId="2" xfId="22" applyFont="1" applyFill="1" applyBorder="1" applyAlignment="1">
      <alignment horizontal="center" vertical="center" wrapText="1"/>
    </xf>
    <xf numFmtId="0" fontId="7" fillId="2" borderId="2" xfId="64" applyNumberFormat="1" applyFont="1" applyFill="1" applyBorder="1" applyAlignment="1">
      <alignment horizontal="center" vertical="center" wrapText="1"/>
    </xf>
    <xf numFmtId="0" fontId="7" fillId="2" borderId="2" xfId="48" applyNumberFormat="1" applyFont="1" applyFill="1" applyBorder="1" applyAlignment="1">
      <alignment horizontal="center" vertical="center" wrapText="1"/>
    </xf>
    <xf numFmtId="0" fontId="7" fillId="2" borderId="2" xfId="0" applyFont="1" applyFill="1" applyBorder="1" applyAlignment="1" applyProtection="1">
      <alignment horizontal="center" vertical="center" wrapText="1"/>
    </xf>
    <xf numFmtId="0" fontId="7" fillId="2" borderId="2" xfId="78" applyFont="1" applyFill="1" applyBorder="1" applyAlignment="1">
      <alignment horizontal="center" vertical="center" wrapText="1"/>
    </xf>
    <xf numFmtId="183" fontId="7" fillId="2" borderId="2" xfId="0" applyNumberFormat="1" applyFont="1" applyFill="1" applyBorder="1" applyAlignment="1" applyProtection="1">
      <alignment horizontal="center" vertical="center" wrapText="1"/>
    </xf>
    <xf numFmtId="0" fontId="7" fillId="2" borderId="2" xfId="95" applyFont="1" applyFill="1" applyBorder="1" applyAlignment="1">
      <alignment horizontal="center" vertical="center" wrapText="1"/>
    </xf>
    <xf numFmtId="0" fontId="2" fillId="2" borderId="0" xfId="0" applyFont="1" applyFill="1" applyBorder="1" applyAlignment="1">
      <alignment horizontal="center" vertical="center" wrapText="1"/>
    </xf>
    <xf numFmtId="58" fontId="12" fillId="2" borderId="0" xfId="0" applyNumberFormat="1" applyFont="1" applyFill="1" applyBorder="1" applyAlignment="1">
      <alignment horizontal="center" vertical="center"/>
    </xf>
    <xf numFmtId="49" fontId="14" fillId="2" borderId="2" xfId="95" applyNumberFormat="1" applyFont="1" applyFill="1" applyBorder="1" applyAlignment="1">
      <alignment horizontal="center" vertical="center" wrapText="1"/>
    </xf>
    <xf numFmtId="49" fontId="12" fillId="2" borderId="2" xfId="95" applyNumberFormat="1" applyFont="1" applyFill="1" applyBorder="1" applyAlignment="1">
      <alignment horizontal="center" vertical="center" wrapText="1"/>
    </xf>
    <xf numFmtId="180" fontId="11" fillId="2" borderId="2" xfId="14" applyNumberFormat="1" applyFont="1" applyFill="1" applyBorder="1" applyAlignment="1">
      <alignment horizontal="center" vertical="center" wrapText="1"/>
    </xf>
    <xf numFmtId="0" fontId="11" fillId="2" borderId="2" xfId="47" applyNumberFormat="1" applyFont="1" applyFill="1" applyBorder="1" applyAlignment="1">
      <alignment horizontal="center" vertical="center" wrapText="1"/>
    </xf>
    <xf numFmtId="0" fontId="24" fillId="2" borderId="2" xfId="0" applyFont="1" applyFill="1" applyBorder="1" applyAlignment="1">
      <alignment horizontal="center" vertical="center"/>
    </xf>
    <xf numFmtId="49" fontId="7" fillId="2" borderId="2" xfId="95" applyNumberFormat="1" applyFont="1" applyFill="1" applyBorder="1" applyAlignment="1">
      <alignment horizontal="center" vertical="center" wrapText="1"/>
    </xf>
    <xf numFmtId="179" fontId="7" fillId="2" borderId="2" xfId="22" applyNumberFormat="1" applyFont="1" applyFill="1" applyBorder="1" applyAlignment="1">
      <alignment horizontal="center" vertical="center" wrapText="1"/>
    </xf>
    <xf numFmtId="0" fontId="7" fillId="2" borderId="2" xfId="62" applyFont="1" applyFill="1" applyBorder="1" applyAlignment="1">
      <alignment horizontal="center" vertical="center" wrapText="1"/>
    </xf>
    <xf numFmtId="179" fontId="7" fillId="2" borderId="2" xfId="62" applyNumberFormat="1" applyFont="1" applyFill="1" applyBorder="1" applyAlignment="1" applyProtection="1">
      <alignment horizontal="center" vertical="center" wrapText="1"/>
    </xf>
    <xf numFmtId="179" fontId="7" fillId="2" borderId="2" xfId="95" applyNumberFormat="1" applyFont="1" applyFill="1" applyBorder="1" applyAlignment="1">
      <alignment horizontal="center" vertical="center" wrapText="1"/>
    </xf>
    <xf numFmtId="179" fontId="7" fillId="2" borderId="2" xfId="0" applyNumberFormat="1" applyFont="1" applyFill="1" applyBorder="1" applyAlignment="1" applyProtection="1">
      <alignment horizontal="center" vertical="center" wrapText="1"/>
    </xf>
    <xf numFmtId="0" fontId="7" fillId="2" borderId="2" xfId="64" applyFont="1" applyFill="1" applyBorder="1" applyAlignment="1">
      <alignment horizontal="center" vertical="center" wrapText="1"/>
    </xf>
    <xf numFmtId="179" fontId="7" fillId="2" borderId="2" xfId="78" applyNumberFormat="1" applyFont="1" applyFill="1" applyBorder="1" applyAlignment="1">
      <alignment horizontal="center" vertical="center" wrapText="1"/>
    </xf>
    <xf numFmtId="180" fontId="7" fillId="2" borderId="2" xfId="0" applyNumberFormat="1" applyFont="1" applyFill="1" applyBorder="1" applyAlignment="1" applyProtection="1">
      <alignment horizontal="center" vertical="center" wrapText="1"/>
    </xf>
    <xf numFmtId="180" fontId="7" fillId="2" borderId="2" xfId="95"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79" fontId="1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79" fontId="2" fillId="0" borderId="0" xfId="0" applyNumberFormat="1" applyFont="1" applyFill="1" applyBorder="1" applyAlignment="1">
      <alignment horizontal="center" vertical="center"/>
    </xf>
    <xf numFmtId="182" fontId="14" fillId="0" borderId="2" xfId="95" applyNumberFormat="1" applyFont="1" applyFill="1" applyBorder="1" applyAlignment="1">
      <alignment horizontal="center" vertical="center" wrapText="1"/>
    </xf>
    <xf numFmtId="179" fontId="14" fillId="0" borderId="2" xfId="95" applyNumberFormat="1" applyFont="1" applyFill="1" applyBorder="1" applyAlignment="1">
      <alignment horizontal="center" vertical="center" wrapText="1"/>
    </xf>
    <xf numFmtId="176" fontId="12" fillId="0" borderId="2" xfId="51" applyNumberFormat="1" applyFont="1" applyFill="1" applyBorder="1" applyAlignment="1">
      <alignment horizontal="center" vertical="center" wrapText="1"/>
    </xf>
    <xf numFmtId="179" fontId="12" fillId="0" borderId="2" xfId="51" applyNumberFormat="1" applyFont="1" applyFill="1" applyBorder="1" applyAlignment="1">
      <alignment horizontal="center" vertical="center" wrapText="1"/>
    </xf>
    <xf numFmtId="0" fontId="24" fillId="2" borderId="2" xfId="0" applyFont="1" applyFill="1" applyBorder="1" applyAlignment="1">
      <alignment horizontal="center" vertical="center" wrapText="1"/>
    </xf>
    <xf numFmtId="179" fontId="15" fillId="2" borderId="2" xfId="95" applyNumberFormat="1" applyFont="1" applyFill="1" applyBorder="1" applyAlignment="1">
      <alignment horizontal="center" vertical="center" wrapText="1"/>
    </xf>
    <xf numFmtId="179" fontId="7" fillId="2" borderId="2" xfId="51" applyNumberFormat="1" applyFont="1" applyFill="1" applyBorder="1" applyAlignment="1">
      <alignment horizontal="center" vertical="center" wrapText="1"/>
    </xf>
    <xf numFmtId="0" fontId="7" fillId="2" borderId="2" xfId="5" applyNumberFormat="1" applyFont="1" applyFill="1" applyBorder="1" applyAlignment="1" applyProtection="1">
      <alignment horizontal="center" vertical="center" wrapText="1"/>
    </xf>
    <xf numFmtId="0" fontId="7" fillId="2" borderId="2" xfId="16" applyFont="1" applyFill="1" applyBorder="1" applyAlignment="1" applyProtection="1">
      <alignment horizontal="center" vertical="center" wrapText="1"/>
    </xf>
    <xf numFmtId="179" fontId="7" fillId="2" borderId="2" xfId="94" applyNumberFormat="1" applyFont="1" applyFill="1" applyBorder="1" applyAlignment="1">
      <alignment horizontal="center" vertical="center" wrapText="1"/>
    </xf>
    <xf numFmtId="179" fontId="7" fillId="2" borderId="2" xfId="0" applyNumberFormat="1" applyFont="1" applyFill="1" applyBorder="1" applyAlignment="1">
      <alignment horizontal="center" vertical="center" wrapText="1"/>
    </xf>
    <xf numFmtId="182" fontId="14" fillId="2" borderId="2" xfId="95" applyNumberFormat="1" applyFont="1" applyFill="1" applyBorder="1" applyAlignment="1">
      <alignment horizontal="center" vertical="center" wrapText="1"/>
    </xf>
    <xf numFmtId="182" fontId="12" fillId="2" borderId="2" xfId="95" applyNumberFormat="1" applyFont="1" applyFill="1" applyBorder="1" applyAlignment="1">
      <alignment horizontal="center" vertical="center" wrapText="1"/>
    </xf>
    <xf numFmtId="182" fontId="7" fillId="2" borderId="2" xfId="0" applyNumberFormat="1" applyFont="1" applyFill="1" applyBorder="1" applyAlignment="1">
      <alignment horizontal="center" vertical="center" wrapText="1"/>
    </xf>
    <xf numFmtId="0" fontId="7" fillId="2" borderId="2" xfId="8" applyNumberFormat="1" applyFont="1" applyFill="1" applyBorder="1" applyAlignment="1" applyProtection="1">
      <alignment horizontal="center" vertical="center" wrapText="1"/>
    </xf>
    <xf numFmtId="0" fontId="7" fillId="2" borderId="2" xfId="62"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183" fontId="7" fillId="2" borderId="2" xfId="95" applyNumberFormat="1" applyFont="1" applyFill="1" applyBorder="1" applyAlignment="1">
      <alignment horizontal="center" vertical="center" wrapText="1"/>
    </xf>
    <xf numFmtId="0" fontId="7" fillId="2" borderId="2" xfId="29"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95" applyFont="1" applyFill="1" applyBorder="1" applyAlignment="1">
      <alignment horizontal="center" vertical="center" wrapText="1"/>
    </xf>
    <xf numFmtId="0" fontId="7" fillId="2" borderId="8" xfId="0" applyFont="1" applyFill="1" applyBorder="1" applyAlignment="1" applyProtection="1">
      <alignment horizontal="center" vertical="center" wrapText="1"/>
    </xf>
    <xf numFmtId="179" fontId="7" fillId="2" borderId="8" xfId="95" applyNumberFormat="1" applyFont="1" applyFill="1" applyBorder="1" applyAlignment="1">
      <alignment horizontal="center" vertical="center" wrapText="1"/>
    </xf>
    <xf numFmtId="0" fontId="7" fillId="2" borderId="2" xfId="29" applyFont="1" applyFill="1" applyBorder="1" applyAlignment="1" applyProtection="1">
      <alignment horizontal="center" vertical="center" wrapText="1"/>
    </xf>
    <xf numFmtId="0" fontId="7" fillId="2" borderId="2" xfId="51" applyNumberFormat="1" applyFont="1" applyFill="1" applyBorder="1" applyAlignment="1">
      <alignment horizontal="center" vertical="center" wrapText="1"/>
    </xf>
    <xf numFmtId="179" fontId="7" fillId="0" borderId="2" xfId="95" applyNumberFormat="1" applyFont="1" applyFill="1" applyBorder="1" applyAlignment="1">
      <alignment horizontal="center" vertical="center" wrapText="1"/>
    </xf>
    <xf numFmtId="0" fontId="7" fillId="2" borderId="2" xfId="20" applyFont="1" applyFill="1" applyBorder="1" applyAlignment="1">
      <alignment horizontal="center" vertical="center" wrapText="1" shrinkToFit="1"/>
    </xf>
    <xf numFmtId="0" fontId="7" fillId="2" borderId="2" xfId="51" applyFont="1" applyFill="1" applyBorder="1" applyAlignment="1">
      <alignment horizontal="center" vertical="center" wrapText="1"/>
    </xf>
    <xf numFmtId="0" fontId="7" fillId="2" borderId="8" xfId="0" applyFont="1" applyFill="1" applyBorder="1" applyAlignment="1">
      <alignment horizontal="center" vertical="center" wrapText="1"/>
    </xf>
    <xf numFmtId="179" fontId="7" fillId="0" borderId="2" xfId="51" applyNumberFormat="1" applyFont="1" applyFill="1" applyBorder="1" applyAlignment="1">
      <alignment horizontal="center" vertical="center" wrapText="1"/>
    </xf>
    <xf numFmtId="179" fontId="15" fillId="0" borderId="2" xfId="95" applyNumberFormat="1" applyFont="1" applyFill="1" applyBorder="1" applyAlignment="1">
      <alignment horizontal="center" vertical="center" wrapText="1"/>
    </xf>
    <xf numFmtId="0" fontId="7" fillId="2" borderId="2" xfId="5" applyFont="1" applyFill="1" applyBorder="1" applyAlignment="1" applyProtection="1">
      <alignment horizontal="center" vertical="center" wrapText="1"/>
    </xf>
    <xf numFmtId="0" fontId="7" fillId="2" borderId="2" xfId="62" applyFont="1" applyFill="1" applyBorder="1" applyAlignment="1" applyProtection="1">
      <alignment horizontal="center" vertical="center" wrapText="1"/>
    </xf>
    <xf numFmtId="179" fontId="7" fillId="2" borderId="2" xfId="80" applyNumberFormat="1"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7" fillId="2" borderId="2" xfId="29" applyNumberFormat="1" applyFont="1" applyFill="1" applyBorder="1" applyAlignment="1" applyProtection="1">
      <alignment horizontal="center" vertical="center" wrapText="1"/>
    </xf>
    <xf numFmtId="0" fontId="7" fillId="2" borderId="2" xfId="80" applyFont="1" applyFill="1" applyBorder="1" applyAlignment="1">
      <alignment horizontal="center" vertical="center" wrapText="1"/>
    </xf>
    <xf numFmtId="0" fontId="7" fillId="2" borderId="2" xfId="29" applyFont="1" applyFill="1" applyBorder="1" applyAlignment="1">
      <alignment horizontal="center" vertical="center" wrapText="1"/>
    </xf>
    <xf numFmtId="0" fontId="7" fillId="2" borderId="2" xfId="48" applyFont="1" applyFill="1" applyBorder="1" applyAlignment="1">
      <alignment horizontal="center" vertical="center" wrapText="1"/>
    </xf>
    <xf numFmtId="0" fontId="7" fillId="2" borderId="2" xfId="90" applyNumberFormat="1" applyFont="1" applyFill="1" applyBorder="1" applyAlignment="1">
      <alignment horizontal="center" vertical="center" wrapText="1"/>
    </xf>
    <xf numFmtId="0" fontId="7" fillId="3" borderId="2" xfId="0" applyNumberFormat="1" applyFont="1" applyFill="1" applyBorder="1" applyAlignment="1" applyProtection="1">
      <alignment horizontal="center" vertical="center" wrapText="1"/>
    </xf>
    <xf numFmtId="0" fontId="7" fillId="2" borderId="2" xfId="29" applyFont="1" applyFill="1" applyBorder="1" applyAlignment="1" applyProtection="1">
      <alignment horizontal="center" vertical="center" wrapText="1" shrinkToFit="1"/>
    </xf>
    <xf numFmtId="179" fontId="7" fillId="2" borderId="2" xfId="48" applyNumberFormat="1" applyFont="1" applyFill="1" applyBorder="1" applyAlignment="1">
      <alignment horizontal="center" vertical="center" wrapText="1"/>
    </xf>
    <xf numFmtId="49" fontId="7" fillId="2" borderId="2" xfId="48" applyNumberFormat="1" applyFont="1" applyFill="1" applyBorder="1" applyAlignment="1">
      <alignment horizontal="center" vertical="center" wrapText="1"/>
    </xf>
    <xf numFmtId="0" fontId="7" fillId="2" borderId="2" xfId="90" applyNumberFormat="1" applyFont="1" applyFill="1" applyBorder="1" applyAlignment="1" applyProtection="1">
      <alignment horizontal="center" vertical="center" wrapText="1"/>
    </xf>
    <xf numFmtId="49" fontId="7" fillId="2" borderId="2" xfId="80" applyNumberFormat="1" applyFont="1" applyFill="1" applyBorder="1" applyAlignment="1">
      <alignment horizontal="center" vertical="center" wrapText="1"/>
    </xf>
    <xf numFmtId="49" fontId="7" fillId="2" borderId="2" xfId="51" applyNumberFormat="1" applyFont="1" applyFill="1" applyBorder="1" applyAlignment="1">
      <alignment horizontal="center" vertical="center" wrapText="1"/>
    </xf>
    <xf numFmtId="0" fontId="7" fillId="2" borderId="2" xfId="20" applyFont="1" applyFill="1" applyBorder="1" applyAlignment="1" applyProtection="1">
      <alignment horizontal="center" vertical="center" wrapText="1"/>
    </xf>
    <xf numFmtId="0" fontId="7" fillId="2" borderId="2" xfId="18" applyFont="1" applyFill="1" applyBorder="1" applyAlignment="1" applyProtection="1">
      <alignment horizontal="center" vertical="center" wrapText="1"/>
    </xf>
    <xf numFmtId="0" fontId="7" fillId="2" borderId="2" xfId="64" applyFont="1" applyFill="1" applyBorder="1" applyAlignment="1" applyProtection="1">
      <alignment horizontal="center" vertical="center" wrapText="1"/>
    </xf>
    <xf numFmtId="0" fontId="26" fillId="0" borderId="0" xfId="0" applyFont="1" applyFill="1" applyAlignment="1">
      <alignment vertical="center"/>
    </xf>
    <xf numFmtId="0" fontId="0" fillId="0" borderId="0" xfId="0" applyFill="1" applyAlignment="1">
      <alignment horizontal="center" vertical="center"/>
    </xf>
    <xf numFmtId="0" fontId="7" fillId="0" borderId="0" xfId="0" applyFont="1" applyFill="1" applyAlignment="1">
      <alignment horizontal="left" vertical="center" wrapText="1"/>
    </xf>
    <xf numFmtId="0" fontId="0" fillId="0" borderId="0" xfId="0" applyFill="1" applyAlignment="1">
      <alignment vertical="center"/>
    </xf>
    <xf numFmtId="0" fontId="7" fillId="0" borderId="0" xfId="0" applyFont="1" applyFill="1" applyAlignment="1">
      <alignment horizontal="left" vertical="center"/>
    </xf>
    <xf numFmtId="178" fontId="7" fillId="0" borderId="0" xfId="0" applyNumberFormat="1" applyFont="1" applyFill="1" applyAlignment="1">
      <alignment vertical="center"/>
    </xf>
    <xf numFmtId="0" fontId="2" fillId="0" borderId="0" xfId="17" applyFont="1" applyAlignment="1">
      <alignment horizontal="center" vertical="center"/>
    </xf>
    <xf numFmtId="0" fontId="2" fillId="0" borderId="0" xfId="17" applyFont="1" applyAlignment="1">
      <alignment horizontal="left" vertical="center" wrapText="1"/>
    </xf>
    <xf numFmtId="49" fontId="8" fillId="0" borderId="0" xfId="0" applyNumberFormat="1" applyFont="1" applyFill="1" applyBorder="1" applyAlignment="1">
      <alignment horizontal="left" vertical="center"/>
    </xf>
    <xf numFmtId="49" fontId="8" fillId="0" borderId="0" xfId="0" applyNumberFormat="1" applyFont="1" applyFill="1" applyBorder="1" applyAlignment="1">
      <alignment horizontal="left" vertical="center" wrapText="1"/>
    </xf>
    <xf numFmtId="181" fontId="8" fillId="0" borderId="0" xfId="0" applyNumberFormat="1" applyFont="1" applyFill="1" applyBorder="1" applyAlignment="1">
      <alignment vertical="center"/>
    </xf>
    <xf numFmtId="0" fontId="10" fillId="0" borderId="2" xfId="17" applyFont="1" applyFill="1" applyBorder="1" applyAlignment="1">
      <alignment horizontal="center" vertical="center"/>
    </xf>
    <xf numFmtId="0" fontId="10" fillId="0" borderId="2" xfId="17" applyFont="1" applyFill="1" applyBorder="1" applyAlignment="1">
      <alignment horizontal="center" vertical="center" wrapText="1"/>
    </xf>
    <xf numFmtId="178" fontId="10" fillId="0" borderId="2" xfId="17" applyNumberFormat="1" applyFont="1" applyBorder="1" applyAlignment="1">
      <alignment horizontal="center" vertical="center"/>
    </xf>
    <xf numFmtId="0" fontId="7" fillId="0" borderId="2" xfId="17" applyFont="1" applyFill="1" applyBorder="1" applyAlignment="1">
      <alignment horizontal="center" vertical="center"/>
    </xf>
    <xf numFmtId="0" fontId="7" fillId="0" borderId="2" xfId="17" applyFont="1" applyFill="1" applyBorder="1" applyAlignment="1">
      <alignment horizontal="left" vertical="center" wrapText="1"/>
    </xf>
    <xf numFmtId="183" fontId="27" fillId="0" borderId="2" xfId="0" applyNumberFormat="1" applyFont="1" applyFill="1" applyBorder="1" applyAlignment="1">
      <alignment horizontal="center" vertical="center"/>
    </xf>
    <xf numFmtId="0" fontId="7" fillId="0" borderId="2" xfId="17" applyFont="1" applyFill="1" applyBorder="1" applyAlignment="1">
      <alignment horizontal="center" vertical="center" wrapText="1"/>
    </xf>
    <xf numFmtId="0" fontId="28" fillId="0" borderId="2" xfId="17" applyFont="1" applyFill="1" applyBorder="1" applyAlignment="1">
      <alignment horizontal="center" vertical="center"/>
    </xf>
    <xf numFmtId="0" fontId="28" fillId="0" borderId="2" xfId="17" applyFont="1" applyFill="1" applyBorder="1" applyAlignment="1">
      <alignment horizontal="left" vertical="center" wrapText="1"/>
    </xf>
    <xf numFmtId="183" fontId="28" fillId="0" borderId="2" xfId="17" applyNumberFormat="1" applyFont="1" applyBorder="1" applyAlignment="1">
      <alignment horizontal="center" vertical="center"/>
    </xf>
    <xf numFmtId="178" fontId="14" fillId="0" borderId="2" xfId="0" applyNumberFormat="1" applyFont="1" applyFill="1" applyBorder="1" applyAlignment="1">
      <alignment horizontal="center" vertical="center"/>
    </xf>
    <xf numFmtId="183" fontId="29" fillId="0" borderId="0" xfId="0" applyNumberFormat="1" applyFont="1" applyFill="1" applyAlignment="1">
      <alignment horizontal="right" vertical="center"/>
    </xf>
    <xf numFmtId="181" fontId="8" fillId="0" borderId="0" xfId="0" applyNumberFormat="1" applyFont="1" applyFill="1" applyAlignment="1">
      <alignment horizontal="center" vertical="center"/>
    </xf>
    <xf numFmtId="178" fontId="10" fillId="0" borderId="0" xfId="0" applyNumberFormat="1" applyFont="1" applyFill="1" applyBorder="1" applyAlignment="1">
      <alignment vertical="center"/>
    </xf>
    <xf numFmtId="183" fontId="10" fillId="0" borderId="0" xfId="0" applyNumberFormat="1" applyFont="1" applyFill="1" applyAlignment="1">
      <alignment horizontal="right" vertical="center"/>
    </xf>
    <xf numFmtId="183" fontId="10" fillId="0" borderId="2" xfId="17" applyNumberFormat="1" applyFont="1" applyBorder="1" applyAlignment="1">
      <alignment horizontal="center" vertical="center"/>
    </xf>
    <xf numFmtId="178" fontId="12" fillId="2" borderId="2" xfId="0" applyNumberFormat="1" applyFont="1" applyFill="1" applyBorder="1" applyAlignment="1">
      <alignment horizontal="center" vertical="center"/>
    </xf>
    <xf numFmtId="0" fontId="12" fillId="2" borderId="2" xfId="17" applyFont="1" applyFill="1" applyBorder="1" applyAlignment="1">
      <alignment horizontal="center" vertical="center"/>
    </xf>
    <xf numFmtId="0" fontId="8" fillId="2" borderId="2" xfId="17" applyFont="1" applyFill="1" applyBorder="1" applyAlignment="1">
      <alignment horizontal="center" vertical="center"/>
    </xf>
    <xf numFmtId="178" fontId="12" fillId="0" borderId="2" xfId="0" applyNumberFormat="1" applyFont="1" applyFill="1" applyBorder="1" applyAlignment="1">
      <alignment horizontal="center" vertical="center"/>
    </xf>
    <xf numFmtId="0" fontId="12" fillId="0" borderId="2" xfId="17" applyFont="1" applyFill="1" applyBorder="1" applyAlignment="1">
      <alignment horizontal="center" vertical="center"/>
    </xf>
    <xf numFmtId="183" fontId="1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xf>
    <xf numFmtId="183" fontId="8" fillId="0" borderId="0" xfId="0" applyNumberFormat="1" applyFont="1" applyFill="1" applyAlignment="1">
      <alignment horizontal="right" vertical="center"/>
    </xf>
    <xf numFmtId="0" fontId="0" fillId="0" borderId="0" xfId="0" applyFill="1" applyAlignment="1">
      <alignment vertical="center" wrapText="1"/>
    </xf>
    <xf numFmtId="183" fontId="0" fillId="0" borderId="0" xfId="0" applyNumberFormat="1" applyFill="1" applyAlignment="1">
      <alignment horizontal="center" vertical="center"/>
    </xf>
    <xf numFmtId="0" fontId="5" fillId="0" borderId="0" xfId="0" applyFont="1" applyFill="1" applyAlignment="1">
      <alignment horizontal="center" vertical="center"/>
    </xf>
    <xf numFmtId="0" fontId="7" fillId="0" borderId="0" xfId="0" applyFont="1" applyFill="1" applyAlignment="1">
      <alignment vertical="center" wrapText="1"/>
    </xf>
    <xf numFmtId="0" fontId="19" fillId="0" borderId="0" xfId="3" applyFont="1" applyAlignment="1">
      <alignment horizontal="center" vertical="center" wrapText="1"/>
    </xf>
    <xf numFmtId="0" fontId="19" fillId="0" borderId="0" xfId="3" applyFont="1" applyAlignment="1">
      <alignment horizontal="center" vertical="center"/>
    </xf>
    <xf numFmtId="183" fontId="19" fillId="0" borderId="0" xfId="3" applyNumberFormat="1" applyFont="1" applyAlignment="1">
      <alignment horizontal="center" vertical="center"/>
    </xf>
    <xf numFmtId="0" fontId="2" fillId="0" borderId="0" xfId="3" applyFont="1" applyAlignment="1">
      <alignment horizontal="center" vertical="center"/>
    </xf>
    <xf numFmtId="0" fontId="7" fillId="0" borderId="0" xfId="3" applyFont="1" applyAlignment="1">
      <alignment vertical="center" wrapText="1"/>
    </xf>
    <xf numFmtId="0" fontId="0" fillId="0" borderId="0" xfId="3" applyAlignment="1">
      <alignment horizontal="center" vertical="center"/>
    </xf>
    <xf numFmtId="183" fontId="0" fillId="0" borderId="0" xfId="3" applyNumberFormat="1" applyAlignment="1">
      <alignment horizontal="center" vertical="center"/>
    </xf>
    <xf numFmtId="58" fontId="5" fillId="0" borderId="0" xfId="3" applyNumberFormat="1" applyFont="1" applyAlignment="1">
      <alignment horizontal="center" vertical="center"/>
    </xf>
    <xf numFmtId="0" fontId="14" fillId="0" borderId="3" xfId="3" applyFont="1" applyBorder="1" applyAlignment="1">
      <alignment horizontal="center" vertical="center" wrapText="1"/>
    </xf>
    <xf numFmtId="0" fontId="14" fillId="0" borderId="4" xfId="3" applyFont="1" applyBorder="1" applyAlignment="1">
      <alignment horizontal="center" vertical="center" wrapText="1"/>
    </xf>
    <xf numFmtId="0" fontId="14" fillId="0" borderId="7" xfId="3" applyFont="1" applyBorder="1" applyAlignment="1">
      <alignment horizontal="center" vertical="center" wrapText="1"/>
    </xf>
    <xf numFmtId="0" fontId="14" fillId="0" borderId="2" xfId="3" applyFont="1" applyBorder="1" applyAlignment="1">
      <alignment horizontal="center" vertical="center" wrapText="1"/>
    </xf>
    <xf numFmtId="0" fontId="14" fillId="0" borderId="2" xfId="3" applyFont="1" applyBorder="1" applyAlignment="1">
      <alignment horizontal="center" vertical="center"/>
    </xf>
    <xf numFmtId="183" fontId="14" fillId="0" borderId="2" xfId="3" applyNumberFormat="1" applyFont="1" applyBorder="1" applyAlignment="1">
      <alignment horizontal="center" vertical="center"/>
    </xf>
    <xf numFmtId="0" fontId="10" fillId="0" borderId="2" xfId="96" applyFont="1" applyFill="1" applyBorder="1" applyAlignment="1">
      <alignment vertical="center" wrapText="1"/>
    </xf>
    <xf numFmtId="0" fontId="14" fillId="2" borderId="2" xfId="19" applyFont="1" applyFill="1" applyBorder="1" applyAlignment="1">
      <alignment horizontal="center" vertical="center"/>
    </xf>
    <xf numFmtId="183" fontId="14" fillId="2" borderId="2" xfId="19" applyNumberFormat="1" applyFont="1" applyFill="1" applyBorder="1" applyAlignment="1">
      <alignment horizontal="center" vertical="center"/>
    </xf>
    <xf numFmtId="0" fontId="14" fillId="0" borderId="2" xfId="19" applyFont="1" applyBorder="1" applyAlignment="1">
      <alignment horizontal="center" vertical="center"/>
    </xf>
    <xf numFmtId="0" fontId="10" fillId="2" borderId="2" xfId="96" applyFont="1" applyFill="1" applyBorder="1" applyAlignment="1">
      <alignment horizontal="center" vertical="center" wrapText="1"/>
    </xf>
    <xf numFmtId="0" fontId="8" fillId="0" borderId="2" xfId="96" applyFont="1" applyFill="1" applyBorder="1" applyAlignment="1">
      <alignment vertical="center" wrapText="1"/>
    </xf>
    <xf numFmtId="0" fontId="7" fillId="2" borderId="2" xfId="19" applyFont="1" applyFill="1" applyBorder="1" applyAlignment="1">
      <alignment horizontal="center" vertical="center"/>
    </xf>
    <xf numFmtId="183" fontId="12" fillId="2" borderId="2" xfId="19" applyNumberFormat="1" applyFont="1" applyFill="1" applyBorder="1" applyAlignment="1">
      <alignment horizontal="center" vertical="center"/>
    </xf>
    <xf numFmtId="0" fontId="8" fillId="0" borderId="2" xfId="96" applyFont="1" applyBorder="1" applyAlignment="1">
      <alignment vertical="center" wrapText="1"/>
    </xf>
    <xf numFmtId="0" fontId="12" fillId="2" borderId="2" xfId="19" applyFont="1" applyFill="1" applyBorder="1" applyAlignment="1">
      <alignment horizontal="center" vertical="center"/>
    </xf>
    <xf numFmtId="0" fontId="8" fillId="2" borderId="2" xfId="96" applyFont="1" applyFill="1" applyBorder="1" applyAlignment="1">
      <alignment vertical="center" wrapText="1"/>
    </xf>
    <xf numFmtId="0" fontId="12" fillId="2" borderId="2" xfId="3" applyFont="1" applyFill="1" applyBorder="1" applyAlignment="1">
      <alignment horizontal="center" vertical="center"/>
    </xf>
    <xf numFmtId="49" fontId="8" fillId="4" borderId="2" xfId="12" applyNumberFormat="1" applyFont="1" applyFill="1" applyBorder="1" applyAlignment="1">
      <alignment horizontal="left" vertical="center" wrapText="1" shrinkToFit="1"/>
    </xf>
    <xf numFmtId="0" fontId="8" fillId="4" borderId="2" xfId="96" applyFont="1" applyFill="1" applyBorder="1" applyAlignment="1">
      <alignment vertical="center" wrapText="1"/>
    </xf>
    <xf numFmtId="0" fontId="11" fillId="2" borderId="2" xfId="96" applyFont="1" applyFill="1" applyBorder="1" applyAlignment="1">
      <alignment vertical="center" wrapText="1"/>
    </xf>
    <xf numFmtId="0" fontId="10" fillId="2" borderId="2" xfId="96" applyFont="1" applyFill="1" applyBorder="1" applyAlignment="1">
      <alignment vertical="center" wrapText="1"/>
    </xf>
    <xf numFmtId="0" fontId="30" fillId="0" borderId="2" xfId="96" applyFont="1" applyFill="1" applyBorder="1" applyAlignment="1">
      <alignment horizontal="center" vertical="center" wrapText="1"/>
    </xf>
    <xf numFmtId="0" fontId="0" fillId="0" borderId="0" xfId="3" applyAlignment="1">
      <alignment vertical="center" wrapText="1"/>
    </xf>
    <xf numFmtId="0" fontId="14" fillId="0" borderId="2" xfId="0" applyFont="1" applyFill="1" applyBorder="1" applyAlignment="1">
      <alignment horizontal="center" vertical="center"/>
    </xf>
    <xf numFmtId="0" fontId="12" fillId="0" borderId="2" xfId="19" applyFont="1" applyBorder="1" applyAlignment="1">
      <alignment horizontal="center" vertical="center"/>
    </xf>
    <xf numFmtId="0" fontId="8" fillId="0" borderId="2" xfId="3" applyFont="1" applyBorder="1" applyAlignment="1">
      <alignment vertical="center" wrapText="1"/>
    </xf>
    <xf numFmtId="0" fontId="11" fillId="0" borderId="2" xfId="96" applyFont="1" applyFill="1" applyBorder="1" applyAlignment="1">
      <alignment horizontal="center" vertical="center" wrapText="1"/>
    </xf>
    <xf numFmtId="0" fontId="12" fillId="0" borderId="2" xfId="3" applyFont="1" applyBorder="1" applyAlignment="1">
      <alignment vertical="center" wrapText="1"/>
    </xf>
    <xf numFmtId="0" fontId="11" fillId="0" borderId="2" xfId="96" applyNumberFormat="1"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Fill="1" applyBorder="1" applyAlignment="1">
      <alignment horizontal="center" vertical="center"/>
    </xf>
    <xf numFmtId="0" fontId="31" fillId="0" borderId="2" xfId="3" applyFont="1" applyBorder="1" applyAlignment="1">
      <alignment vertical="center" wrapText="1"/>
    </xf>
    <xf numFmtId="0" fontId="14" fillId="0" borderId="2" xfId="3" applyFont="1" applyBorder="1" applyAlignment="1">
      <alignment vertical="center" wrapText="1"/>
    </xf>
    <xf numFmtId="0" fontId="0" fillId="0" borderId="0" xfId="0" applyFont="1"/>
    <xf numFmtId="0" fontId="6" fillId="0" borderId="0" xfId="0" applyFont="1"/>
    <xf numFmtId="0" fontId="7" fillId="0" borderId="0" xfId="0" applyFont="1" applyFill="1" applyBorder="1" applyAlignment="1">
      <alignment vertical="center"/>
    </xf>
    <xf numFmtId="0" fontId="2" fillId="0" borderId="0" xfId="17" applyFont="1" applyFill="1" applyAlignment="1">
      <alignment horizontal="center" vertical="center"/>
    </xf>
    <xf numFmtId="0" fontId="0" fillId="0" borderId="1" xfId="0" applyFont="1" applyFill="1" applyBorder="1" applyAlignment="1">
      <alignment vertical="center"/>
    </xf>
    <xf numFmtId="49" fontId="7" fillId="0" borderId="2" xfId="0" applyNumberFormat="1" applyFont="1" applyFill="1" applyBorder="1" applyAlignment="1">
      <alignment horizontal="center" vertical="center"/>
    </xf>
    <xf numFmtId="49" fontId="15" fillId="0" borderId="2" xfId="0" applyNumberFormat="1" applyFont="1" applyFill="1" applyBorder="1" applyAlignment="1">
      <alignment horizontal="center" vertical="center"/>
    </xf>
    <xf numFmtId="0" fontId="0" fillId="0" borderId="0" xfId="0" applyFont="1" applyFill="1" applyAlignment="1">
      <alignment horizontal="center" vertical="center"/>
    </xf>
    <xf numFmtId="0" fontId="7" fillId="0" borderId="2" xfId="0" applyFont="1" applyFill="1" applyBorder="1" applyAlignment="1">
      <alignment vertical="center"/>
    </xf>
    <xf numFmtId="0" fontId="32" fillId="0" borderId="0" xfId="0" applyFont="1"/>
    <xf numFmtId="179" fontId="0" fillId="0" borderId="0" xfId="0" applyNumberFormat="1"/>
    <xf numFmtId="179" fontId="0" fillId="2" borderId="0" xfId="0" applyNumberFormat="1" applyFill="1"/>
    <xf numFmtId="0" fontId="0" fillId="0" borderId="0" xfId="0" applyAlignment="1">
      <alignment horizontal="left" vertical="center"/>
    </xf>
    <xf numFmtId="0" fontId="33" fillId="0" borderId="0" xfId="0" applyFont="1" applyFill="1" applyAlignment="1">
      <alignment horizontal="center" vertical="center"/>
    </xf>
    <xf numFmtId="0" fontId="11" fillId="0" borderId="0" xfId="0" applyFont="1" applyFill="1" applyAlignment="1">
      <alignment horizontal="left" vertical="center"/>
    </xf>
    <xf numFmtId="0" fontId="34" fillId="0" borderId="0" xfId="0" applyFont="1" applyFill="1" applyBorder="1" applyAlignment="1">
      <alignment vertical="center"/>
    </xf>
    <xf numFmtId="0" fontId="35" fillId="2" borderId="2" xfId="0" applyNumberFormat="1" applyFont="1" applyFill="1" applyBorder="1" applyAlignment="1">
      <alignment horizontal="center" vertical="center" wrapText="1"/>
    </xf>
    <xf numFmtId="0" fontId="35" fillId="2" borderId="2" xfId="0" applyFont="1" applyFill="1" applyBorder="1" applyAlignment="1">
      <alignment horizontal="center" vertical="center" wrapText="1"/>
    </xf>
    <xf numFmtId="0" fontId="36" fillId="2" borderId="2" xfId="0" applyNumberFormat="1" applyFont="1" applyFill="1" applyBorder="1" applyAlignment="1">
      <alignment horizontal="center" vertical="center"/>
    </xf>
    <xf numFmtId="182" fontId="36" fillId="2" borderId="2" xfId="0" applyNumberFormat="1" applyFont="1" applyFill="1" applyBorder="1" applyAlignment="1">
      <alignment horizontal="left" vertical="center"/>
    </xf>
    <xf numFmtId="182" fontId="6" fillId="2" borderId="2" xfId="0" applyNumberFormat="1" applyFont="1" applyFill="1" applyBorder="1" applyAlignment="1">
      <alignment horizontal="right" vertical="center"/>
    </xf>
    <xf numFmtId="49" fontId="0" fillId="2" borderId="2" xfId="0" applyNumberFormat="1" applyFont="1" applyFill="1" applyBorder="1" applyAlignment="1">
      <alignment horizontal="center" vertical="center"/>
    </xf>
    <xf numFmtId="182" fontId="0" fillId="2" borderId="2" xfId="0" applyNumberFormat="1" applyFill="1" applyBorder="1" applyAlignment="1">
      <alignment horizontal="left" vertical="center"/>
    </xf>
    <xf numFmtId="182" fontId="0" fillId="2" borderId="2" xfId="0" applyNumberFormat="1" applyFill="1" applyBorder="1" applyAlignment="1">
      <alignment horizontal="right" vertical="center"/>
    </xf>
    <xf numFmtId="179" fontId="33" fillId="0" borderId="0" xfId="0" applyNumberFormat="1" applyFont="1" applyFill="1" applyAlignment="1">
      <alignment horizontal="center" vertical="center"/>
    </xf>
    <xf numFmtId="179" fontId="33" fillId="2" borderId="0" xfId="0" applyNumberFormat="1" applyFont="1" applyFill="1" applyAlignment="1">
      <alignment horizontal="center" vertical="center"/>
    </xf>
    <xf numFmtId="179" fontId="34" fillId="0" borderId="0" xfId="0" applyNumberFormat="1" applyFont="1" applyFill="1" applyBorder="1" applyAlignment="1">
      <alignment vertical="center"/>
    </xf>
    <xf numFmtId="179" fontId="34" fillId="2" borderId="0" xfId="0" applyNumberFormat="1" applyFont="1" applyFill="1" applyBorder="1" applyAlignment="1">
      <alignment vertical="center"/>
    </xf>
    <xf numFmtId="179" fontId="35" fillId="2" borderId="5" xfId="0" applyNumberFormat="1" applyFont="1" applyFill="1" applyBorder="1" applyAlignment="1">
      <alignment horizontal="center" vertical="center" wrapText="1"/>
    </xf>
    <xf numFmtId="179" fontId="37" fillId="2" borderId="5" xfId="0" applyNumberFormat="1" applyFont="1" applyFill="1" applyBorder="1" applyAlignment="1">
      <alignment horizontal="center" vertical="center" wrapText="1"/>
    </xf>
    <xf numFmtId="179" fontId="35" fillId="2" borderId="6" xfId="0" applyNumberFormat="1" applyFont="1" applyFill="1" applyBorder="1" applyAlignment="1">
      <alignment horizontal="center" vertical="center" wrapText="1"/>
    </xf>
    <xf numFmtId="179" fontId="37" fillId="2" borderId="6" xfId="0" applyNumberFormat="1" applyFont="1" applyFill="1" applyBorder="1" applyAlignment="1">
      <alignment horizontal="center" vertical="center" wrapText="1"/>
    </xf>
    <xf numFmtId="179" fontId="6" fillId="2" borderId="2" xfId="0" applyNumberFormat="1" applyFont="1" applyFill="1" applyBorder="1" applyAlignment="1">
      <alignment horizontal="right" vertical="center"/>
    </xf>
    <xf numFmtId="179" fontId="7" fillId="2" borderId="2" xfId="0" applyNumberFormat="1" applyFont="1" applyFill="1" applyBorder="1" applyAlignment="1">
      <alignment horizontal="right" vertical="center"/>
    </xf>
    <xf numFmtId="179" fontId="15" fillId="2" borderId="2" xfId="0" applyNumberFormat="1" applyFont="1" applyFill="1" applyBorder="1" applyAlignment="1">
      <alignment horizontal="right" vertical="center"/>
    </xf>
    <xf numFmtId="49" fontId="0" fillId="2" borderId="2" xfId="0" applyNumberFormat="1" applyFill="1" applyBorder="1" applyAlignment="1">
      <alignment horizontal="center" vertical="center"/>
    </xf>
    <xf numFmtId="0" fontId="0" fillId="2" borderId="2" xfId="0" applyFill="1" applyBorder="1" applyAlignment="1">
      <alignment horizontal="left" vertical="center"/>
    </xf>
    <xf numFmtId="182" fontId="6" fillId="2" borderId="2" xfId="0" applyNumberFormat="1" applyFont="1" applyFill="1" applyBorder="1" applyAlignment="1">
      <alignment vertical="center"/>
    </xf>
    <xf numFmtId="182" fontId="0" fillId="2" borderId="2" xfId="0" applyNumberFormat="1" applyFill="1" applyBorder="1" applyAlignment="1">
      <alignment vertical="center"/>
    </xf>
    <xf numFmtId="182" fontId="0" fillId="2" borderId="2" xfId="0" applyNumberFormat="1" applyFont="1" applyFill="1" applyBorder="1" applyAlignment="1">
      <alignment vertical="center"/>
    </xf>
    <xf numFmtId="179" fontId="0" fillId="2" borderId="2" xfId="0" applyNumberFormat="1" applyFill="1" applyBorder="1"/>
    <xf numFmtId="179" fontId="6" fillId="2" borderId="2" xfId="0" applyNumberFormat="1" applyFont="1" applyFill="1" applyBorder="1" applyAlignment="1">
      <alignment vertical="center"/>
    </xf>
    <xf numFmtId="179" fontId="0" fillId="2" borderId="2" xfId="0" applyNumberFormat="1" applyFont="1" applyFill="1" applyBorder="1" applyAlignment="1">
      <alignment vertical="center"/>
    </xf>
    <xf numFmtId="0" fontId="9" fillId="0" borderId="0" xfId="0" applyFont="1" applyFill="1" applyBorder="1" applyAlignment="1" applyProtection="1">
      <protection locked="0"/>
    </xf>
    <xf numFmtId="0" fontId="5" fillId="0" borderId="0" xfId="0" applyFont="1" applyFill="1" applyBorder="1" applyAlignment="1" applyProtection="1">
      <protection locked="0"/>
    </xf>
    <xf numFmtId="0" fontId="8" fillId="0" borderId="0" xfId="0" applyFont="1" applyFill="1" applyBorder="1" applyAlignment="1" applyProtection="1">
      <alignment horizontal="center"/>
      <protection locked="0"/>
    </xf>
    <xf numFmtId="1" fontId="9" fillId="0" borderId="0" xfId="0" applyNumberFormat="1" applyFont="1" applyFill="1" applyBorder="1" applyAlignment="1" applyProtection="1">
      <protection locked="0"/>
    </xf>
    <xf numFmtId="0" fontId="9" fillId="0" borderId="0" xfId="0" applyFont="1" applyFill="1" applyBorder="1" applyAlignment="1" applyProtection="1">
      <alignment horizontal="center"/>
      <protection locked="0"/>
    </xf>
    <xf numFmtId="1" fontId="0" fillId="2" borderId="0" xfId="0" applyNumberFormat="1" applyFont="1" applyFill="1" applyBorder="1" applyAlignment="1" applyProtection="1">
      <alignment horizontal="left"/>
      <protection locked="0"/>
    </xf>
    <xf numFmtId="1" fontId="2" fillId="0" borderId="0" xfId="0" applyNumberFormat="1" applyFont="1" applyFill="1" applyBorder="1" applyAlignment="1" applyProtection="1">
      <alignment horizontal="center" vertical="center"/>
      <protection locked="0"/>
    </xf>
    <xf numFmtId="1" fontId="5" fillId="0" borderId="0" xfId="0" applyNumberFormat="1" applyFont="1" applyFill="1" applyBorder="1" applyAlignment="1" applyProtection="1">
      <alignment horizontal="left" wrapText="1"/>
      <protection locked="0"/>
    </xf>
    <xf numFmtId="0" fontId="14" fillId="0" borderId="2" xfId="0" applyFont="1" applyFill="1" applyBorder="1" applyAlignment="1" applyProtection="1">
      <alignment horizontal="center" vertical="center" wrapText="1"/>
      <protection locked="0"/>
    </xf>
    <xf numFmtId="1" fontId="14" fillId="0" borderId="2" xfId="0" applyNumberFormat="1" applyFont="1" applyFill="1" applyBorder="1" applyAlignment="1" applyProtection="1">
      <alignment horizontal="center" vertical="center" wrapText="1"/>
      <protection locked="0"/>
    </xf>
    <xf numFmtId="0" fontId="38" fillId="0" borderId="2" xfId="0" applyFont="1" applyFill="1" applyBorder="1" applyAlignment="1" applyProtection="1">
      <alignment horizontal="center"/>
      <protection locked="0"/>
    </xf>
    <xf numFmtId="1" fontId="14" fillId="0" borderId="2" xfId="0" applyNumberFormat="1" applyFont="1" applyFill="1" applyBorder="1" applyAlignment="1" applyProtection="1">
      <protection locked="0"/>
    </xf>
    <xf numFmtId="183" fontId="8" fillId="2" borderId="2" xfId="42" applyNumberFormat="1" applyFont="1" applyFill="1" applyBorder="1" applyAlignment="1" applyProtection="1">
      <alignment horizontal="center" vertical="center"/>
    </xf>
    <xf numFmtId="1" fontId="12" fillId="0" borderId="2" xfId="0" applyNumberFormat="1" applyFont="1" applyFill="1" applyBorder="1" applyAlignment="1" applyProtection="1">
      <alignment horizontal="left" indent="1"/>
      <protection locked="0"/>
    </xf>
    <xf numFmtId="1" fontId="14" fillId="0" borderId="2" xfId="0" applyNumberFormat="1" applyFont="1" applyFill="1" applyBorder="1" applyAlignment="1" applyProtection="1">
      <alignment horizontal="left"/>
      <protection locked="0"/>
    </xf>
    <xf numFmtId="1" fontId="12" fillId="0" borderId="2" xfId="0" applyNumberFormat="1" applyFont="1" applyFill="1" applyBorder="1" applyAlignment="1" applyProtection="1">
      <protection locked="0"/>
    </xf>
    <xf numFmtId="1" fontId="12" fillId="0" borderId="2" xfId="0" applyNumberFormat="1" applyFont="1" applyFill="1" applyBorder="1" applyAlignment="1" applyProtection="1">
      <alignment horizontal="left"/>
      <protection locked="0"/>
    </xf>
    <xf numFmtId="1" fontId="39" fillId="2" borderId="2" xfId="0" applyNumberFormat="1" applyFont="1" applyFill="1" applyBorder="1" applyAlignment="1" applyProtection="1">
      <protection locked="0"/>
    </xf>
    <xf numFmtId="1" fontId="8" fillId="0" borderId="2" xfId="0" applyNumberFormat="1" applyFont="1" applyFill="1" applyBorder="1" applyAlignment="1" applyProtection="1">
      <protection locked="0"/>
    </xf>
    <xf numFmtId="10" fontId="8" fillId="2" borderId="2" xfId="42" applyNumberFormat="1" applyFont="1" applyFill="1" applyBorder="1" applyAlignment="1" applyProtection="1">
      <alignment horizontal="center" vertical="center"/>
      <protection locked="0"/>
    </xf>
    <xf numFmtId="10" fontId="8" fillId="2" borderId="0" xfId="42" applyNumberFormat="1" applyFont="1" applyFill="1" applyBorder="1" applyAlignment="1" applyProtection="1">
      <alignment horizontal="center"/>
      <protection locked="0"/>
    </xf>
    <xf numFmtId="0" fontId="5" fillId="0" borderId="0" xfId="0" applyFont="1" applyFill="1" applyAlignment="1" applyProtection="1">
      <protection locked="0"/>
    </xf>
    <xf numFmtId="0" fontId="5" fillId="0" borderId="0" xfId="0" applyFont="1" applyFill="1" applyBorder="1" applyAlignment="1" applyProtection="1">
      <alignment horizontal="right"/>
      <protection locked="0"/>
    </xf>
    <xf numFmtId="0" fontId="14" fillId="0" borderId="3"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protection locked="0"/>
    </xf>
    <xf numFmtId="1" fontId="12" fillId="0" borderId="3" xfId="0" applyNumberFormat="1" applyFont="1" applyFill="1" applyBorder="1" applyAlignment="1" applyProtection="1">
      <alignment horizontal="center" vertical="center"/>
    </xf>
    <xf numFmtId="1" fontId="12" fillId="2" borderId="2" xfId="0" applyNumberFormat="1" applyFont="1" applyFill="1" applyBorder="1" applyAlignment="1" applyProtection="1">
      <alignment horizontal="center" vertical="center"/>
    </xf>
    <xf numFmtId="10" fontId="9" fillId="0" borderId="2" xfId="0" applyNumberFormat="1" applyFont="1" applyFill="1" applyBorder="1" applyAlignment="1" applyProtection="1">
      <alignment horizontal="center"/>
      <protection locked="0"/>
    </xf>
    <xf numFmtId="2" fontId="12" fillId="0" borderId="3" xfId="0" applyNumberFormat="1" applyFont="1" applyFill="1" applyBorder="1" applyAlignment="1" applyProtection="1">
      <alignment horizontal="center" vertical="center"/>
    </xf>
    <xf numFmtId="1" fontId="12" fillId="0" borderId="2" xfId="0" applyNumberFormat="1" applyFont="1" applyFill="1" applyBorder="1" applyAlignment="1" applyProtection="1">
      <alignment horizontal="center" vertical="center"/>
    </xf>
    <xf numFmtId="1" fontId="39" fillId="2" borderId="2" xfId="0" applyNumberFormat="1" applyFont="1" applyFill="1" applyBorder="1" applyAlignment="1" applyProtection="1">
      <alignment horizontal="center" vertical="center"/>
    </xf>
    <xf numFmtId="9" fontId="8" fillId="2" borderId="2" xfId="42" applyNumberFormat="1" applyFont="1" applyFill="1" applyBorder="1" applyAlignment="1" applyProtection="1">
      <alignment horizontal="center" vertical="center"/>
      <protection locked="0"/>
    </xf>
    <xf numFmtId="10" fontId="39" fillId="2" borderId="2" xfId="42" applyNumberFormat="1" applyFont="1" applyFill="1" applyBorder="1" applyAlignment="1" applyProtection="1">
      <alignment horizontal="center" vertical="center"/>
      <protection locked="0"/>
    </xf>
    <xf numFmtId="0" fontId="9" fillId="0" borderId="2" xfId="0" applyFont="1" applyFill="1" applyBorder="1" applyAlignment="1" applyProtection="1">
      <alignment horizontal="center"/>
      <protection locked="0"/>
    </xf>
    <xf numFmtId="49" fontId="0" fillId="0" borderId="0" xfId="0" applyNumberFormat="1" applyFont="1" applyFill="1" applyBorder="1" applyAlignment="1">
      <alignment horizontal="right"/>
    </xf>
    <xf numFmtId="0" fontId="40" fillId="0" borderId="0" xfId="0" applyFont="1" applyFill="1" applyBorder="1" applyAlignment="1">
      <alignment horizontal="center" vertical="center"/>
    </xf>
    <xf numFmtId="49" fontId="40" fillId="0" borderId="0" xfId="0" applyNumberFormat="1" applyFont="1" applyFill="1" applyBorder="1" applyAlignment="1">
      <alignment horizontal="center" vertical="center"/>
    </xf>
    <xf numFmtId="0" fontId="41" fillId="0" borderId="0" xfId="0" applyFont="1" applyFill="1" applyBorder="1" applyAlignment="1">
      <alignment vertical="center"/>
    </xf>
    <xf numFmtId="49" fontId="41" fillId="0" borderId="0" xfId="0" applyNumberFormat="1" applyFont="1" applyFill="1" applyBorder="1" applyAlignment="1">
      <alignment horizontal="right" vertical="center"/>
    </xf>
    <xf numFmtId="0" fontId="42" fillId="5" borderId="0" xfId="0" applyFont="1" applyFill="1" applyBorder="1" applyAlignment="1">
      <alignment vertical="center"/>
    </xf>
    <xf numFmtId="49" fontId="43" fillId="0" borderId="0" xfId="0" applyNumberFormat="1" applyFont="1" applyFill="1" applyBorder="1" applyAlignment="1">
      <alignment horizontal="right" vertical="center"/>
    </xf>
    <xf numFmtId="49" fontId="43" fillId="0" borderId="0" xfId="0" applyNumberFormat="1" applyFont="1" applyFill="1" applyBorder="1" applyAlignment="1">
      <alignment horizontal="right"/>
    </xf>
    <xf numFmtId="0" fontId="0" fillId="0" borderId="0" xfId="0" applyFont="1" applyFill="1" applyBorder="1" applyAlignment="1">
      <alignment horizontal="right" wrapText="1"/>
    </xf>
    <xf numFmtId="0" fontId="44" fillId="0" borderId="0" xfId="0" applyFont="1" applyFill="1" applyBorder="1" applyAlignment="1">
      <alignment horizontal="center" vertical="center"/>
    </xf>
    <xf numFmtId="0" fontId="45" fillId="0" borderId="0" xfId="0" applyFont="1" applyFill="1" applyBorder="1" applyAlignment="1">
      <alignment horizontal="center" wrapText="1"/>
    </xf>
    <xf numFmtId="0" fontId="46" fillId="0" borderId="0" xfId="0" applyFont="1" applyFill="1" applyBorder="1" applyAlignment="1">
      <alignment horizontal="center"/>
    </xf>
    <xf numFmtId="58" fontId="46" fillId="0" borderId="0" xfId="0" applyNumberFormat="1" applyFont="1" applyFill="1" applyBorder="1" applyAlignment="1">
      <alignment horizontal="center"/>
    </xf>
  </cellXfs>
  <cellStyles count="98">
    <cellStyle name="常规" xfId="0" builtinId="0"/>
    <cellStyle name="常规 23 2 2" xfId="1"/>
    <cellStyle name="常规 2 3 2" xfId="2"/>
    <cellStyle name="常规 87" xfId="3"/>
    <cellStyle name="常规 88" xfId="4"/>
    <cellStyle name="常规 2" xfId="5"/>
    <cellStyle name="常规 19 6" xfId="6"/>
    <cellStyle name="常规 8" xfId="7"/>
    <cellStyle name="常规 19" xfId="8"/>
    <cellStyle name="常规 22 2 2" xfId="9"/>
    <cellStyle name="常规 27" xfId="10"/>
    <cellStyle name="超链接 2" xfId="11"/>
    <cellStyle name="常规_2011年全省结算汇总表2012(1).03.28定稿 2 2 2" xfId="12"/>
    <cellStyle name="常规 7" xfId="13"/>
    <cellStyle name="常规 13" xfId="14"/>
    <cellStyle name="常规_77F13BCD55CA219EE0540021287E347E 15" xfId="15"/>
    <cellStyle name="常规 2 4" xfId="16"/>
    <cellStyle name="常规_输出报表之部门预算输出表练习" xfId="17"/>
    <cellStyle name="常规 2 3" xfId="18"/>
    <cellStyle name="常规 86" xfId="19"/>
    <cellStyle name="常规 2 2" xfId="20"/>
    <cellStyle name="40% - 强调文字颜色 1" xfId="21" builtinId="31"/>
    <cellStyle name="常规_77F13BCD55CA219EE0540021287E347E 5" xfId="22"/>
    <cellStyle name="60% - 强调文字颜色 4" xfId="23" builtinId="44"/>
    <cellStyle name="强调文字颜色 1" xfId="24" builtinId="29"/>
    <cellStyle name="常规 11" xfId="25"/>
    <cellStyle name="适中" xfId="26" builtinId="28"/>
    <cellStyle name="警告文本" xfId="27" builtinId="11"/>
    <cellStyle name="20% - 强调文字颜色 6" xfId="28" builtinId="50"/>
    <cellStyle name="常规 3" xfId="29"/>
    <cellStyle name="常规 100" xfId="30"/>
    <cellStyle name="差" xfId="31" builtinId="27"/>
    <cellStyle name="强调文字颜色 2" xfId="32" builtinId="33"/>
    <cellStyle name="汇总" xfId="33" builtinId="25"/>
    <cellStyle name="madeDateD 4 8 2 2" xfId="34"/>
    <cellStyle name="强调文字颜色 5" xfId="35" builtinId="45"/>
    <cellStyle name="常规 2 2 3" xfId="36"/>
    <cellStyle name="20% - 强调文字颜色 1" xfId="37" builtinId="30"/>
    <cellStyle name="40% - 强调文字颜色 4" xfId="38" builtinId="43"/>
    <cellStyle name="常规 17" xfId="39"/>
    <cellStyle name="标题 4" xfId="40" builtinId="19"/>
    <cellStyle name="标题 2" xfId="41" builtinId="17"/>
    <cellStyle name="百分比" xfId="42" builtinId="5"/>
    <cellStyle name="千位分隔" xfId="43" builtinId="3"/>
    <cellStyle name="货币" xfId="44" builtinId="4"/>
    <cellStyle name="常规 9" xfId="45"/>
    <cellStyle name="好" xfId="46" builtinId="26"/>
    <cellStyle name="常规 19 2" xfId="47"/>
    <cellStyle name="常规_77F13BCD55CA219EE0540021287E347E 4" xfId="48"/>
    <cellStyle name="60% - 强调文字颜色 3" xfId="49" builtinId="40"/>
    <cellStyle name="千位分隔[0]" xfId="50" builtinId="6"/>
    <cellStyle name="常规_77F13BCD55CA219EE0540021287E347E 2" xfId="51"/>
    <cellStyle name="60% - 强调文字颜色 1" xfId="52" builtinId="32"/>
    <cellStyle name="常规_77F13BCD55CA219EE0540021287E347E 13" xfId="53"/>
    <cellStyle name="计算" xfId="54" builtinId="22"/>
    <cellStyle name="链接单元格" xfId="55" builtinId="24"/>
    <cellStyle name="注释" xfId="56" builtinId="10"/>
    <cellStyle name="解释性文本" xfId="57" builtinId="53"/>
    <cellStyle name="货币[0]" xfId="58" builtinId="7"/>
    <cellStyle name="常规 2 2 5" xfId="59"/>
    <cellStyle name="20% - 强调文字颜色 3" xfId="60" builtinId="38"/>
    <cellStyle name="40% - 强调文字颜色 6" xfId="61" builtinId="51"/>
    <cellStyle name="常规 6" xfId="62"/>
    <cellStyle name="输出" xfId="63" builtinId="21"/>
    <cellStyle name="常规 4" xfId="64"/>
    <cellStyle name="常规 101" xfId="65"/>
    <cellStyle name="超链接" xfId="66" builtinId="8"/>
    <cellStyle name="输入" xfId="67" builtinId="20"/>
    <cellStyle name="标题 1" xfId="68" builtinId="16"/>
    <cellStyle name="检查单元格" xfId="69" builtinId="23"/>
    <cellStyle name="常规 16" xfId="70"/>
    <cellStyle name="常规 21" xfId="71"/>
    <cellStyle name="标题 3" xfId="72" builtinId="18"/>
    <cellStyle name="已访问的超链接" xfId="73" builtinId="9"/>
    <cellStyle name="标题" xfId="74" builtinId="15"/>
    <cellStyle name="20% - 强调文字颜色 2" xfId="75" builtinId="34"/>
    <cellStyle name="40% - 强调文字颜色 5" xfId="76" builtinId="47"/>
    <cellStyle name="40% - 强调文字颜色 2" xfId="77" builtinId="35"/>
    <cellStyle name="常规_77F13BCD55CA219EE0540021287E347E 6" xfId="78"/>
    <cellStyle name="60% - 强调文字颜色 5" xfId="79" builtinId="48"/>
    <cellStyle name="常规_77F13BCD55CA219EE0540021287E347E 3" xfId="80"/>
    <cellStyle name="60% - 强调文字颜色 2" xfId="81" builtinId="36"/>
    <cellStyle name="常规_2014年基金预算表" xfId="82"/>
    <cellStyle name="强调文字颜色 3" xfId="83" builtinId="37"/>
    <cellStyle name="40% - 强调文字颜色 3" xfId="84" builtinId="39"/>
    <cellStyle name="60% - 强调文字颜色 6" xfId="85" builtinId="52"/>
    <cellStyle name="常规 26 3" xfId="86"/>
    <cellStyle name="常规_77F13BCD55CA219EE0540021287E347E 2 2 3" xfId="87"/>
    <cellStyle name="强调文字颜色 4" xfId="88" builtinId="41"/>
    <cellStyle name="20% - 强调文字颜色 4" xfId="89" builtinId="42"/>
    <cellStyle name="常规 2 2 7" xfId="90"/>
    <cellStyle name="20% - 强调文字颜色 5" xfId="91" builtinId="46"/>
    <cellStyle name="强调文字颜色 6" xfId="92" builtinId="49"/>
    <cellStyle name="常规 8 2" xfId="93"/>
    <cellStyle name="常规_77F13BCD55CA219EE0540021287E347E 2 3" xfId="94"/>
    <cellStyle name="常规_77F13BCD55CA219EE0540021287E347E" xfId="95"/>
    <cellStyle name="常规 4 2 2 2" xfId="96"/>
    <cellStyle name="常规_77F13BCD55CA219EE0540021287E347E 2 2" xfId="97"/>
  </cellStyles>
  <dxfs count="3">
    <dxf>
      <fill>
        <patternFill patternType="solid">
          <bgColor rgb="FFFF9900"/>
        </patternFill>
      </fill>
    </dxf>
    <dxf>
      <font>
        <b val="0"/>
        <i val="0"/>
        <color indexed="9"/>
      </font>
    </dxf>
    <dxf>
      <font>
        <b val="0"/>
        <color indexed="9"/>
      </font>
    </dxf>
  </dxfs>
  <tableStyles count="0" defaultTableStyle="TableStyleMedium2" defaultPivotStyle="PivotStyleLight16"/>
  <colors>
    <mruColors>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A32"/>
  <sheetViews>
    <sheetView workbookViewId="0">
      <selection activeCell="A11" sqref="A11"/>
    </sheetView>
  </sheetViews>
  <sheetFormatPr defaultColWidth="10.2833333333333" defaultRowHeight="14.25"/>
  <cols>
    <col min="1" max="1" width="107.425" style="3" customWidth="1"/>
    <col min="2" max="16384" width="10.2833333333333" style="3"/>
  </cols>
  <sheetData>
    <row r="4" spans="1:1">
      <c r="A4" s="475"/>
    </row>
    <row r="8" ht="36.75" spans="1:1">
      <c r="A8" s="476" t="s">
        <v>0</v>
      </c>
    </row>
    <row r="9" ht="52.5" customHeight="1" spans="1:1">
      <c r="A9" s="476"/>
    </row>
    <row r="10" ht="19.5" customHeight="1"/>
    <row r="11" ht="78.75" customHeight="1" spans="1:1">
      <c r="A11" s="477" t="s">
        <v>1</v>
      </c>
    </row>
    <row r="12" ht="19.5" customHeight="1"/>
    <row r="13" ht="19.5" customHeight="1"/>
    <row r="14" ht="19.5" customHeight="1"/>
    <row r="15" ht="19.5" customHeight="1"/>
    <row r="16" ht="19.5" customHeight="1"/>
    <row r="17" ht="19.5" customHeight="1"/>
    <row r="18" ht="19.5" customHeight="1"/>
    <row r="19" ht="19.5" customHeight="1"/>
    <row r="20" ht="19.5" customHeight="1"/>
    <row r="21" ht="19.5" customHeight="1"/>
    <row r="22" ht="19.5" customHeight="1"/>
    <row r="23" ht="19.5" customHeight="1"/>
    <row r="24" ht="19.5" customHeight="1"/>
    <row r="25" ht="5.25" customHeight="1"/>
    <row r="26" ht="19.5" hidden="1" customHeight="1"/>
    <row r="27" ht="19.5" customHeight="1"/>
    <row r="28" ht="19.5" customHeight="1"/>
    <row r="29" ht="19.5" customHeight="1"/>
    <row r="30" ht="19.5" customHeight="1"/>
    <row r="31" ht="25.5" customHeight="1" spans="1:1">
      <c r="A31" s="478" t="s">
        <v>2</v>
      </c>
    </row>
    <row r="32" ht="40.5" customHeight="1" spans="1:1">
      <c r="A32" s="479" t="s">
        <v>3</v>
      </c>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2"/>
  <sheetViews>
    <sheetView topLeftCell="A74" workbookViewId="0">
      <selection activeCell="G8" sqref="G8"/>
    </sheetView>
  </sheetViews>
  <sheetFormatPr defaultColWidth="9" defaultRowHeight="45" customHeight="1"/>
  <cols>
    <col min="1" max="1" width="4.93333333333333" style="127" customWidth="1"/>
    <col min="2" max="2" width="8.25" style="127" customWidth="1"/>
    <col min="3" max="3" width="8.5" style="127" customWidth="1"/>
    <col min="4" max="4" width="8.25" style="127" customWidth="1"/>
    <col min="5" max="5" width="32.25" style="131" customWidth="1"/>
    <col min="6" max="6" width="29.6083333333333" style="131" customWidth="1"/>
    <col min="7" max="7" width="13.125" style="131" customWidth="1"/>
    <col min="8" max="8" width="10.5" style="127" customWidth="1"/>
    <col min="9" max="9" width="10.875" style="131" hidden="1" customWidth="1"/>
    <col min="10" max="16384" width="9" style="127"/>
  </cols>
  <sheetData>
    <row r="1" ht="23" customHeight="1" spans="1:3">
      <c r="A1" s="131" t="s">
        <v>914</v>
      </c>
      <c r="B1" s="131"/>
      <c r="C1" s="131"/>
    </row>
    <row r="2" s="127" customFormat="1" ht="33" customHeight="1" spans="1:9">
      <c r="A2" s="132" t="s">
        <v>915</v>
      </c>
      <c r="B2" s="132"/>
      <c r="C2" s="132"/>
      <c r="D2" s="132"/>
      <c r="E2" s="152"/>
      <c r="F2" s="152"/>
      <c r="G2" s="152"/>
      <c r="H2" s="132"/>
      <c r="I2" s="152"/>
    </row>
    <row r="3" s="127" customFormat="1" ht="32" customHeight="1" spans="1:9">
      <c r="A3" s="131" t="s">
        <v>33</v>
      </c>
      <c r="B3" s="131"/>
      <c r="C3" s="131"/>
      <c r="D3" s="131"/>
      <c r="E3" s="131"/>
      <c r="F3" s="131"/>
      <c r="G3" s="131"/>
      <c r="H3" s="131" t="s">
        <v>34</v>
      </c>
      <c r="I3" s="131" t="s">
        <v>34</v>
      </c>
    </row>
    <row r="4" s="128" customFormat="1" ht="49" customHeight="1" spans="1:9">
      <c r="A4" s="133" t="s">
        <v>423</v>
      </c>
      <c r="B4" s="134" t="s">
        <v>916</v>
      </c>
      <c r="C4" s="134" t="s">
        <v>917</v>
      </c>
      <c r="D4" s="133" t="s">
        <v>918</v>
      </c>
      <c r="E4" s="133" t="s">
        <v>310</v>
      </c>
      <c r="F4" s="153" t="s">
        <v>427</v>
      </c>
      <c r="G4" s="153" t="s">
        <v>429</v>
      </c>
      <c r="H4" s="153" t="s">
        <v>919</v>
      </c>
      <c r="I4" s="153" t="s">
        <v>920</v>
      </c>
    </row>
    <row r="5" s="129" customFormat="1" ht="21" customHeight="1" spans="1:9">
      <c r="A5" s="135"/>
      <c r="B5" s="135"/>
      <c r="C5" s="135"/>
      <c r="D5" s="135"/>
      <c r="E5" s="154" t="s">
        <v>114</v>
      </c>
      <c r="F5" s="155"/>
      <c r="G5" s="155"/>
      <c r="H5" s="156">
        <f>SUM(H6:H82)</f>
        <v>27200</v>
      </c>
      <c r="I5" s="155"/>
    </row>
    <row r="6" s="130" customFormat="1" ht="12.75" spans="1:9">
      <c r="A6" s="135">
        <v>1</v>
      </c>
      <c r="B6" s="136">
        <v>2040202</v>
      </c>
      <c r="C6" s="137">
        <v>30299</v>
      </c>
      <c r="D6" s="138">
        <v>50299</v>
      </c>
      <c r="E6" s="154" t="s">
        <v>921</v>
      </c>
      <c r="F6" s="157" t="s">
        <v>922</v>
      </c>
      <c r="G6" s="158" t="s">
        <v>923</v>
      </c>
      <c r="H6" s="159">
        <v>400</v>
      </c>
      <c r="I6" s="193" t="s">
        <v>797</v>
      </c>
    </row>
    <row r="7" s="130" customFormat="1" ht="44" customHeight="1" spans="1:9">
      <c r="A7" s="135">
        <v>2</v>
      </c>
      <c r="B7" s="136">
        <v>2040202</v>
      </c>
      <c r="C7" s="137">
        <v>30299</v>
      </c>
      <c r="D7" s="138">
        <v>50299</v>
      </c>
      <c r="E7" s="157" t="s">
        <v>924</v>
      </c>
      <c r="F7" s="160"/>
      <c r="G7" s="158" t="s">
        <v>923</v>
      </c>
      <c r="H7" s="161">
        <v>599.9</v>
      </c>
      <c r="I7" s="193" t="s">
        <v>797</v>
      </c>
    </row>
    <row r="8" s="130" customFormat="1" ht="42" customHeight="1" spans="1:9">
      <c r="A8" s="135">
        <v>3</v>
      </c>
      <c r="B8" s="139">
        <v>2150599</v>
      </c>
      <c r="C8" s="140">
        <v>31299</v>
      </c>
      <c r="D8" s="140">
        <v>50799</v>
      </c>
      <c r="E8" s="162" t="s">
        <v>925</v>
      </c>
      <c r="F8" s="162" t="s">
        <v>926</v>
      </c>
      <c r="G8" s="163" t="s">
        <v>927</v>
      </c>
      <c r="H8" s="159">
        <v>100</v>
      </c>
      <c r="I8" s="193" t="s">
        <v>928</v>
      </c>
    </row>
    <row r="9" s="130" customFormat="1" ht="42" customHeight="1" spans="1:9">
      <c r="A9" s="135">
        <v>4</v>
      </c>
      <c r="B9" s="139">
        <v>2150599</v>
      </c>
      <c r="C9" s="140">
        <v>31299</v>
      </c>
      <c r="D9" s="140">
        <v>50799</v>
      </c>
      <c r="E9" s="162" t="s">
        <v>929</v>
      </c>
      <c r="F9" s="162" t="s">
        <v>926</v>
      </c>
      <c r="G9" s="163" t="s">
        <v>927</v>
      </c>
      <c r="H9" s="159">
        <v>160</v>
      </c>
      <c r="I9" s="193" t="s">
        <v>928</v>
      </c>
    </row>
    <row r="10" s="130" customFormat="1" ht="20" customHeight="1" spans="1:9">
      <c r="A10" s="135">
        <v>5</v>
      </c>
      <c r="B10" s="136">
        <v>2040202</v>
      </c>
      <c r="C10" s="137">
        <v>30299</v>
      </c>
      <c r="D10" s="138">
        <v>50299</v>
      </c>
      <c r="E10" s="157" t="s">
        <v>930</v>
      </c>
      <c r="F10" s="157" t="s">
        <v>931</v>
      </c>
      <c r="G10" s="158" t="s">
        <v>923</v>
      </c>
      <c r="H10" s="159">
        <v>78</v>
      </c>
      <c r="I10" s="193" t="s">
        <v>797</v>
      </c>
    </row>
    <row r="11" s="130" customFormat="1" ht="32" customHeight="1" spans="1:9">
      <c r="A11" s="135">
        <v>6</v>
      </c>
      <c r="B11" s="139">
        <v>2150599</v>
      </c>
      <c r="C11" s="140">
        <v>31299</v>
      </c>
      <c r="D11" s="140">
        <v>50799</v>
      </c>
      <c r="E11" s="162" t="s">
        <v>932</v>
      </c>
      <c r="F11" s="162" t="s">
        <v>933</v>
      </c>
      <c r="G11" s="163" t="s">
        <v>927</v>
      </c>
      <c r="H11" s="159">
        <v>780</v>
      </c>
      <c r="I11" s="193" t="s">
        <v>928</v>
      </c>
    </row>
    <row r="12" s="130" customFormat="1" ht="44" customHeight="1" spans="1:9">
      <c r="A12" s="135">
        <v>7</v>
      </c>
      <c r="B12" s="139">
        <v>2150599</v>
      </c>
      <c r="C12" s="140">
        <v>31299</v>
      </c>
      <c r="D12" s="140">
        <v>50799</v>
      </c>
      <c r="E12" s="162" t="s">
        <v>934</v>
      </c>
      <c r="F12" s="162" t="s">
        <v>926</v>
      </c>
      <c r="G12" s="163" t="s">
        <v>927</v>
      </c>
      <c r="H12" s="159">
        <v>160</v>
      </c>
      <c r="I12" s="193" t="s">
        <v>928</v>
      </c>
    </row>
    <row r="13" s="130" customFormat="1" ht="28" customHeight="1" spans="1:9">
      <c r="A13" s="135">
        <v>8</v>
      </c>
      <c r="B13" s="139">
        <v>2150599</v>
      </c>
      <c r="C13" s="140">
        <v>31299</v>
      </c>
      <c r="D13" s="140">
        <v>50799</v>
      </c>
      <c r="E13" s="164" t="s">
        <v>935</v>
      </c>
      <c r="F13" s="165" t="s">
        <v>936</v>
      </c>
      <c r="G13" s="166" t="s">
        <v>927</v>
      </c>
      <c r="H13" s="159">
        <v>360</v>
      </c>
      <c r="I13" s="193" t="s">
        <v>928</v>
      </c>
    </row>
    <row r="14" s="130" customFormat="1" ht="31" customHeight="1" spans="1:9">
      <c r="A14" s="135">
        <v>9</v>
      </c>
      <c r="B14" s="141">
        <v>2240199</v>
      </c>
      <c r="C14" s="141">
        <v>302</v>
      </c>
      <c r="D14" s="142">
        <v>502</v>
      </c>
      <c r="E14" s="167" t="s">
        <v>937</v>
      </c>
      <c r="F14" s="167" t="s">
        <v>938</v>
      </c>
      <c r="G14" s="166" t="s">
        <v>939</v>
      </c>
      <c r="H14" s="159">
        <v>96</v>
      </c>
      <c r="I14" s="193" t="s">
        <v>928</v>
      </c>
    </row>
    <row r="15" s="130" customFormat="1" ht="30" customHeight="1" spans="1:9">
      <c r="A15" s="135">
        <v>10</v>
      </c>
      <c r="B15" s="141">
        <v>2240199</v>
      </c>
      <c r="C15" s="141">
        <v>302</v>
      </c>
      <c r="D15" s="142">
        <v>502</v>
      </c>
      <c r="E15" s="167" t="s">
        <v>940</v>
      </c>
      <c r="F15" s="167" t="s">
        <v>941</v>
      </c>
      <c r="G15" s="166" t="s">
        <v>939</v>
      </c>
      <c r="H15" s="159">
        <v>240</v>
      </c>
      <c r="I15" s="193" t="s">
        <v>928</v>
      </c>
    </row>
    <row r="16" s="130" customFormat="1" ht="64" customHeight="1" spans="1:9">
      <c r="A16" s="135">
        <v>11</v>
      </c>
      <c r="B16" s="141">
        <v>2240199</v>
      </c>
      <c r="C16" s="141">
        <v>302</v>
      </c>
      <c r="D16" s="142">
        <v>502</v>
      </c>
      <c r="E16" s="168" t="s">
        <v>942</v>
      </c>
      <c r="F16" s="168" t="s">
        <v>943</v>
      </c>
      <c r="G16" s="166" t="s">
        <v>939</v>
      </c>
      <c r="H16" s="159">
        <v>160</v>
      </c>
      <c r="I16" s="193" t="s">
        <v>928</v>
      </c>
    </row>
    <row r="17" s="130" customFormat="1" ht="31" customHeight="1" spans="1:9">
      <c r="A17" s="135">
        <v>12</v>
      </c>
      <c r="B17" s="141">
        <v>2240199</v>
      </c>
      <c r="C17" s="141">
        <v>302</v>
      </c>
      <c r="D17" s="142">
        <v>502</v>
      </c>
      <c r="E17" s="168" t="s">
        <v>944</v>
      </c>
      <c r="F17" s="168" t="s">
        <v>945</v>
      </c>
      <c r="G17" s="166" t="s">
        <v>939</v>
      </c>
      <c r="H17" s="159">
        <v>120</v>
      </c>
      <c r="I17" s="193" t="s">
        <v>928</v>
      </c>
    </row>
    <row r="18" s="130" customFormat="1" ht="31" customHeight="1" spans="1:9">
      <c r="A18" s="135">
        <v>13</v>
      </c>
      <c r="B18" s="138">
        <v>2150317</v>
      </c>
      <c r="C18" s="142">
        <v>30227</v>
      </c>
      <c r="D18" s="142">
        <v>50205</v>
      </c>
      <c r="E18" s="169" t="s">
        <v>946</v>
      </c>
      <c r="F18" s="169" t="s">
        <v>947</v>
      </c>
      <c r="G18" s="166" t="s">
        <v>504</v>
      </c>
      <c r="H18" s="159">
        <v>190</v>
      </c>
      <c r="I18" s="193" t="s">
        <v>928</v>
      </c>
    </row>
    <row r="19" s="130" customFormat="1" ht="27" customHeight="1" spans="1:9">
      <c r="A19" s="135">
        <v>14</v>
      </c>
      <c r="B19" s="138">
        <v>2240201</v>
      </c>
      <c r="C19" s="142">
        <v>30201</v>
      </c>
      <c r="D19" s="142">
        <v>50201</v>
      </c>
      <c r="E19" s="162" t="s">
        <v>948</v>
      </c>
      <c r="F19" s="162"/>
      <c r="G19" s="163" t="s">
        <v>949</v>
      </c>
      <c r="H19" s="159">
        <v>570.19</v>
      </c>
      <c r="I19" s="193" t="s">
        <v>928</v>
      </c>
    </row>
    <row r="20" s="130" customFormat="1" ht="30" customHeight="1" spans="1:9">
      <c r="A20" s="135">
        <v>15</v>
      </c>
      <c r="B20" s="138">
        <v>2200199</v>
      </c>
      <c r="C20" s="143">
        <v>30227</v>
      </c>
      <c r="D20" s="142">
        <v>50205</v>
      </c>
      <c r="E20" s="168" t="s">
        <v>950</v>
      </c>
      <c r="F20" s="168" t="s">
        <v>951</v>
      </c>
      <c r="G20" s="166" t="s">
        <v>952</v>
      </c>
      <c r="H20" s="159">
        <v>154</v>
      </c>
      <c r="I20" s="168" t="s">
        <v>953</v>
      </c>
    </row>
    <row r="21" s="129" customFormat="1" ht="30" customHeight="1" spans="1:9">
      <c r="A21" s="135">
        <v>16</v>
      </c>
      <c r="B21" s="138">
        <v>2200199</v>
      </c>
      <c r="C21" s="143">
        <v>30227</v>
      </c>
      <c r="D21" s="142">
        <v>50205</v>
      </c>
      <c r="E21" s="168" t="s">
        <v>954</v>
      </c>
      <c r="F21" s="168" t="s">
        <v>955</v>
      </c>
      <c r="G21" s="166" t="s">
        <v>952</v>
      </c>
      <c r="H21" s="159">
        <v>54</v>
      </c>
      <c r="I21" s="168" t="s">
        <v>953</v>
      </c>
    </row>
    <row r="22" s="130" customFormat="1" ht="30" customHeight="1" spans="1:9">
      <c r="A22" s="135">
        <v>17</v>
      </c>
      <c r="B22" s="138">
        <v>2200199</v>
      </c>
      <c r="C22" s="143">
        <v>30227</v>
      </c>
      <c r="D22" s="142">
        <v>50205</v>
      </c>
      <c r="E22" s="162" t="s">
        <v>956</v>
      </c>
      <c r="F22" s="162" t="s">
        <v>957</v>
      </c>
      <c r="G22" s="163" t="s">
        <v>952</v>
      </c>
      <c r="H22" s="159">
        <v>30.51</v>
      </c>
      <c r="I22" s="168" t="s">
        <v>953</v>
      </c>
    </row>
    <row r="23" s="130" customFormat="1" ht="30" customHeight="1" spans="1:9">
      <c r="A23" s="135">
        <v>18</v>
      </c>
      <c r="B23" s="138">
        <v>2200199</v>
      </c>
      <c r="C23" s="143">
        <v>30227</v>
      </c>
      <c r="D23" s="142">
        <v>50205</v>
      </c>
      <c r="E23" s="168" t="s">
        <v>958</v>
      </c>
      <c r="F23" s="168" t="s">
        <v>959</v>
      </c>
      <c r="G23" s="166" t="s">
        <v>952</v>
      </c>
      <c r="H23" s="159">
        <v>71.4</v>
      </c>
      <c r="I23" s="168" t="s">
        <v>953</v>
      </c>
    </row>
    <row r="24" s="130" customFormat="1" ht="27" customHeight="1" spans="1:9">
      <c r="A24" s="135">
        <v>19</v>
      </c>
      <c r="B24" s="144">
        <v>2140199</v>
      </c>
      <c r="C24" s="145">
        <v>31005</v>
      </c>
      <c r="D24" s="142">
        <v>50399</v>
      </c>
      <c r="E24" s="170" t="s">
        <v>960</v>
      </c>
      <c r="F24" s="168" t="s">
        <v>961</v>
      </c>
      <c r="G24" s="166" t="s">
        <v>962</v>
      </c>
      <c r="H24" s="159">
        <v>400</v>
      </c>
      <c r="I24" s="168" t="s">
        <v>963</v>
      </c>
    </row>
    <row r="25" s="129" customFormat="1" ht="27" customHeight="1" spans="1:9">
      <c r="A25" s="135">
        <v>20</v>
      </c>
      <c r="B25" s="144">
        <v>2140199</v>
      </c>
      <c r="C25" s="145">
        <v>30299</v>
      </c>
      <c r="D25" s="142">
        <v>50299</v>
      </c>
      <c r="E25" s="162" t="s">
        <v>964</v>
      </c>
      <c r="F25" s="171" t="s">
        <v>451</v>
      </c>
      <c r="G25" s="163" t="s">
        <v>965</v>
      </c>
      <c r="H25" s="159">
        <v>554</v>
      </c>
      <c r="I25" s="168" t="s">
        <v>963</v>
      </c>
    </row>
    <row r="26" s="129" customFormat="1" ht="27" customHeight="1" spans="1:9">
      <c r="A26" s="135">
        <v>21</v>
      </c>
      <c r="B26" s="138">
        <v>2050199</v>
      </c>
      <c r="C26" s="142">
        <v>302</v>
      </c>
      <c r="D26" s="142">
        <v>50502</v>
      </c>
      <c r="E26" s="169" t="s">
        <v>966</v>
      </c>
      <c r="F26" s="169" t="s">
        <v>967</v>
      </c>
      <c r="G26" s="166" t="s">
        <v>968</v>
      </c>
      <c r="H26" s="159">
        <v>240</v>
      </c>
      <c r="I26" s="168" t="s">
        <v>969</v>
      </c>
    </row>
    <row r="27" s="129" customFormat="1" ht="27" customHeight="1" spans="1:9">
      <c r="A27" s="135">
        <v>22</v>
      </c>
      <c r="B27" s="138">
        <v>2050199</v>
      </c>
      <c r="C27" s="142">
        <v>302</v>
      </c>
      <c r="D27" s="142">
        <v>50502</v>
      </c>
      <c r="E27" s="169" t="s">
        <v>970</v>
      </c>
      <c r="F27" s="169" t="s">
        <v>971</v>
      </c>
      <c r="G27" s="166" t="s">
        <v>968</v>
      </c>
      <c r="H27" s="159">
        <v>274</v>
      </c>
      <c r="I27" s="168" t="s">
        <v>969</v>
      </c>
    </row>
    <row r="28" s="129" customFormat="1" ht="54" customHeight="1" spans="1:9">
      <c r="A28" s="135">
        <v>23</v>
      </c>
      <c r="B28" s="138">
        <v>2130306</v>
      </c>
      <c r="C28" s="142">
        <v>30213</v>
      </c>
      <c r="D28" s="142">
        <v>50209</v>
      </c>
      <c r="E28" s="169" t="s">
        <v>972</v>
      </c>
      <c r="F28" s="169" t="s">
        <v>973</v>
      </c>
      <c r="G28" s="166" t="s">
        <v>747</v>
      </c>
      <c r="H28" s="159">
        <v>208</v>
      </c>
      <c r="I28" s="194" t="s">
        <v>974</v>
      </c>
    </row>
    <row r="29" s="129" customFormat="1" ht="21" customHeight="1" spans="1:9">
      <c r="A29" s="135">
        <v>24</v>
      </c>
      <c r="B29" s="146">
        <v>2010301</v>
      </c>
      <c r="C29" s="147">
        <v>30201</v>
      </c>
      <c r="D29" s="147">
        <v>50201</v>
      </c>
      <c r="E29" s="172" t="s">
        <v>975</v>
      </c>
      <c r="F29" s="172" t="s">
        <v>976</v>
      </c>
      <c r="G29" s="173" t="s">
        <v>977</v>
      </c>
      <c r="H29" s="159">
        <v>200</v>
      </c>
      <c r="I29" s="194" t="s">
        <v>963</v>
      </c>
    </row>
    <row r="30" s="129" customFormat="1" ht="21" customHeight="1" spans="1:9">
      <c r="A30" s="135">
        <v>25</v>
      </c>
      <c r="B30" s="138">
        <v>2050199</v>
      </c>
      <c r="C30" s="142">
        <v>302</v>
      </c>
      <c r="D30" s="142">
        <v>50502</v>
      </c>
      <c r="E30" s="172" t="s">
        <v>978</v>
      </c>
      <c r="F30" s="168" t="s">
        <v>979</v>
      </c>
      <c r="G30" s="173" t="s">
        <v>968</v>
      </c>
      <c r="H30" s="159">
        <v>600</v>
      </c>
      <c r="I30" s="194" t="s">
        <v>969</v>
      </c>
    </row>
    <row r="31" s="129" customFormat="1" ht="21" customHeight="1" spans="1:9">
      <c r="A31" s="135">
        <v>26</v>
      </c>
      <c r="B31" s="148">
        <v>2100799</v>
      </c>
      <c r="C31" s="148">
        <v>303</v>
      </c>
      <c r="D31" s="148">
        <v>509</v>
      </c>
      <c r="E31" s="172" t="s">
        <v>980</v>
      </c>
      <c r="F31" s="168" t="s">
        <v>979</v>
      </c>
      <c r="G31" s="173" t="s">
        <v>981</v>
      </c>
      <c r="H31" s="159">
        <v>200</v>
      </c>
      <c r="I31" s="194" t="s">
        <v>982</v>
      </c>
    </row>
    <row r="32" s="129" customFormat="1" ht="21" customHeight="1" spans="1:9">
      <c r="A32" s="135">
        <v>27</v>
      </c>
      <c r="B32" s="138">
        <v>2010399</v>
      </c>
      <c r="C32" s="142">
        <v>30199</v>
      </c>
      <c r="D32" s="142">
        <v>50199</v>
      </c>
      <c r="E32" s="172" t="s">
        <v>983</v>
      </c>
      <c r="F32" s="157" t="s">
        <v>534</v>
      </c>
      <c r="G32" s="173" t="s">
        <v>983</v>
      </c>
      <c r="H32" s="159">
        <v>400</v>
      </c>
      <c r="I32" s="194" t="s">
        <v>797</v>
      </c>
    </row>
    <row r="33" ht="123" customHeight="1" spans="1:9">
      <c r="A33" s="135">
        <v>28</v>
      </c>
      <c r="B33" s="146">
        <v>2010301</v>
      </c>
      <c r="C33" s="147">
        <v>30201</v>
      </c>
      <c r="D33" s="147">
        <v>50201</v>
      </c>
      <c r="E33" s="174" t="s">
        <v>984</v>
      </c>
      <c r="F33" s="157" t="s">
        <v>534</v>
      </c>
      <c r="G33" s="173" t="s">
        <v>985</v>
      </c>
      <c r="H33" s="159">
        <v>483</v>
      </c>
      <c r="I33" s="155" t="s">
        <v>986</v>
      </c>
    </row>
    <row r="34" ht="130" customHeight="1" spans="1:9">
      <c r="A34" s="135">
        <v>29</v>
      </c>
      <c r="B34" s="146">
        <v>2010301</v>
      </c>
      <c r="C34" s="147">
        <v>30201</v>
      </c>
      <c r="D34" s="147">
        <v>50201</v>
      </c>
      <c r="E34" s="175" t="s">
        <v>987</v>
      </c>
      <c r="F34" s="157" t="s">
        <v>534</v>
      </c>
      <c r="G34" s="173" t="s">
        <v>985</v>
      </c>
      <c r="H34" s="176">
        <v>166</v>
      </c>
      <c r="I34" s="194" t="s">
        <v>963</v>
      </c>
    </row>
    <row r="35" ht="42" customHeight="1" spans="1:9">
      <c r="A35" s="135">
        <v>30</v>
      </c>
      <c r="B35" s="146">
        <v>2010301</v>
      </c>
      <c r="C35" s="147">
        <v>30201</v>
      </c>
      <c r="D35" s="147">
        <v>50201</v>
      </c>
      <c r="E35" s="175" t="s">
        <v>988</v>
      </c>
      <c r="F35" s="157" t="s">
        <v>534</v>
      </c>
      <c r="G35" s="173" t="s">
        <v>985</v>
      </c>
      <c r="H35" s="176">
        <v>113</v>
      </c>
      <c r="I35" s="194" t="s">
        <v>963</v>
      </c>
    </row>
    <row r="36" ht="28" customHeight="1" spans="1:9">
      <c r="A36" s="135">
        <v>31</v>
      </c>
      <c r="B36" s="149" t="s">
        <v>680</v>
      </c>
      <c r="C36" s="150" t="s">
        <v>681</v>
      </c>
      <c r="D36" s="150" t="s">
        <v>682</v>
      </c>
      <c r="E36" s="177" t="s">
        <v>989</v>
      </c>
      <c r="F36" s="157" t="s">
        <v>534</v>
      </c>
      <c r="G36" s="163" t="s">
        <v>990</v>
      </c>
      <c r="H36" s="176">
        <v>238</v>
      </c>
      <c r="I36" s="194" t="s">
        <v>963</v>
      </c>
    </row>
    <row r="37" ht="24" spans="1:9">
      <c r="A37" s="135">
        <v>32</v>
      </c>
      <c r="B37" s="141">
        <v>2240199</v>
      </c>
      <c r="C37" s="141">
        <v>302</v>
      </c>
      <c r="D37" s="142">
        <v>502</v>
      </c>
      <c r="E37" s="177" t="s">
        <v>991</v>
      </c>
      <c r="F37" s="157" t="s">
        <v>534</v>
      </c>
      <c r="G37" s="166" t="s">
        <v>939</v>
      </c>
      <c r="H37" s="159">
        <v>20</v>
      </c>
      <c r="I37" s="193" t="s">
        <v>928</v>
      </c>
    </row>
    <row r="38" ht="57" customHeight="1" spans="1:9">
      <c r="A38" s="135">
        <v>33</v>
      </c>
      <c r="B38" s="151">
        <v>2011308</v>
      </c>
      <c r="C38" s="151">
        <v>302</v>
      </c>
      <c r="D38" s="151">
        <v>507</v>
      </c>
      <c r="E38" s="177" t="s">
        <v>992</v>
      </c>
      <c r="F38" s="157" t="s">
        <v>993</v>
      </c>
      <c r="G38" s="158" t="s">
        <v>994</v>
      </c>
      <c r="H38" s="159">
        <v>800</v>
      </c>
      <c r="I38" s="193" t="s">
        <v>928</v>
      </c>
    </row>
    <row r="39" ht="25" customHeight="1" spans="1:9">
      <c r="A39" s="135">
        <v>34</v>
      </c>
      <c r="B39" s="141">
        <v>2240199</v>
      </c>
      <c r="C39" s="141">
        <v>302</v>
      </c>
      <c r="D39" s="142">
        <v>502</v>
      </c>
      <c r="E39" s="177" t="s">
        <v>995</v>
      </c>
      <c r="F39" s="157" t="s">
        <v>996</v>
      </c>
      <c r="G39" s="154" t="s">
        <v>997</v>
      </c>
      <c r="H39" s="178">
        <v>180</v>
      </c>
      <c r="I39" s="193" t="s">
        <v>928</v>
      </c>
    </row>
    <row r="40" ht="25" customHeight="1" spans="1:9">
      <c r="A40" s="135">
        <v>35</v>
      </c>
      <c r="B40" s="144">
        <v>2140199</v>
      </c>
      <c r="C40" s="145">
        <v>31005</v>
      </c>
      <c r="D40" s="142">
        <v>50399</v>
      </c>
      <c r="E40" s="179" t="s">
        <v>998</v>
      </c>
      <c r="F40" s="160" t="s">
        <v>999</v>
      </c>
      <c r="G40" s="154" t="s">
        <v>1000</v>
      </c>
      <c r="H40" s="178">
        <v>364.46</v>
      </c>
      <c r="I40" s="154" t="s">
        <v>963</v>
      </c>
    </row>
    <row r="41" ht="25" customHeight="1" spans="1:9">
      <c r="A41" s="135">
        <v>36</v>
      </c>
      <c r="B41" s="144">
        <v>2140199</v>
      </c>
      <c r="C41" s="145">
        <v>31005</v>
      </c>
      <c r="D41" s="142">
        <v>50399</v>
      </c>
      <c r="E41" s="179" t="s">
        <v>1001</v>
      </c>
      <c r="F41" s="160" t="s">
        <v>996</v>
      </c>
      <c r="G41" s="154" t="s">
        <v>1000</v>
      </c>
      <c r="H41" s="156">
        <v>200</v>
      </c>
      <c r="I41" s="154" t="s">
        <v>963</v>
      </c>
    </row>
    <row r="42" ht="25" customHeight="1" spans="1:9">
      <c r="A42" s="135">
        <v>37</v>
      </c>
      <c r="B42" s="144">
        <v>2140199</v>
      </c>
      <c r="C42" s="145">
        <v>31005</v>
      </c>
      <c r="D42" s="142">
        <v>50399</v>
      </c>
      <c r="E42" s="180" t="s">
        <v>1002</v>
      </c>
      <c r="F42" s="155" t="s">
        <v>1003</v>
      </c>
      <c r="G42" s="154" t="s">
        <v>1000</v>
      </c>
      <c r="H42" s="156">
        <v>1734.64</v>
      </c>
      <c r="I42" s="154" t="s">
        <v>963</v>
      </c>
    </row>
    <row r="43" ht="25" customHeight="1" spans="1:9">
      <c r="A43" s="135">
        <v>38</v>
      </c>
      <c r="B43" s="144">
        <v>2140199</v>
      </c>
      <c r="C43" s="145">
        <v>30299</v>
      </c>
      <c r="D43" s="142">
        <v>50299</v>
      </c>
      <c r="E43" s="180" t="s">
        <v>1004</v>
      </c>
      <c r="F43" s="160" t="s">
        <v>1005</v>
      </c>
      <c r="G43" s="154" t="s">
        <v>452</v>
      </c>
      <c r="H43" s="156">
        <v>406.69</v>
      </c>
      <c r="I43" s="154" t="s">
        <v>963</v>
      </c>
    </row>
    <row r="44" ht="25" customHeight="1" spans="1:9">
      <c r="A44" s="135">
        <v>39</v>
      </c>
      <c r="B44" s="144">
        <v>2140199</v>
      </c>
      <c r="C44" s="145">
        <v>31005</v>
      </c>
      <c r="D44" s="142">
        <v>50399</v>
      </c>
      <c r="E44" s="180" t="s">
        <v>1006</v>
      </c>
      <c r="F44" s="160" t="s">
        <v>1007</v>
      </c>
      <c r="G44" s="154" t="s">
        <v>1000</v>
      </c>
      <c r="H44" s="156">
        <v>762.4</v>
      </c>
      <c r="I44" s="154" t="s">
        <v>963</v>
      </c>
    </row>
    <row r="45" ht="25" customHeight="1" spans="1:9">
      <c r="A45" s="135">
        <v>40</v>
      </c>
      <c r="B45" s="144">
        <v>2140199</v>
      </c>
      <c r="C45" s="145">
        <v>31005</v>
      </c>
      <c r="D45" s="142">
        <v>50399</v>
      </c>
      <c r="E45" s="181" t="s">
        <v>1008</v>
      </c>
      <c r="F45" s="182" t="s">
        <v>534</v>
      </c>
      <c r="G45" s="182" t="s">
        <v>1000</v>
      </c>
      <c r="H45" s="183">
        <v>20.53</v>
      </c>
      <c r="I45" s="170" t="s">
        <v>963</v>
      </c>
    </row>
    <row r="46" ht="25" customHeight="1" spans="1:9">
      <c r="A46" s="135">
        <v>41</v>
      </c>
      <c r="B46" s="144">
        <v>2140199</v>
      </c>
      <c r="C46" s="145">
        <v>31005</v>
      </c>
      <c r="D46" s="142">
        <v>50399</v>
      </c>
      <c r="E46" s="184" t="s">
        <v>1009</v>
      </c>
      <c r="F46" s="185" t="s">
        <v>534</v>
      </c>
      <c r="G46" s="185" t="s">
        <v>1000</v>
      </c>
      <c r="H46" s="186">
        <v>294.85</v>
      </c>
      <c r="I46" s="154" t="s">
        <v>963</v>
      </c>
    </row>
    <row r="47" ht="25" customHeight="1" spans="1:9">
      <c r="A47" s="135">
        <v>42</v>
      </c>
      <c r="B47" s="139">
        <v>2110302</v>
      </c>
      <c r="C47" s="139">
        <v>30227</v>
      </c>
      <c r="D47" s="139">
        <v>50201</v>
      </c>
      <c r="E47" s="184" t="s">
        <v>1010</v>
      </c>
      <c r="F47" s="185" t="s">
        <v>1011</v>
      </c>
      <c r="G47" s="168" t="s">
        <v>658</v>
      </c>
      <c r="H47" s="186">
        <v>70</v>
      </c>
      <c r="I47" s="154" t="s">
        <v>963</v>
      </c>
    </row>
    <row r="48" ht="25" customHeight="1" spans="1:9">
      <c r="A48" s="135">
        <v>43</v>
      </c>
      <c r="B48" s="138">
        <v>2200199</v>
      </c>
      <c r="C48" s="143">
        <v>30227</v>
      </c>
      <c r="D48" s="142">
        <v>50205</v>
      </c>
      <c r="E48" s="177" t="s">
        <v>1012</v>
      </c>
      <c r="F48" s="157" t="s">
        <v>1013</v>
      </c>
      <c r="G48" s="163" t="s">
        <v>952</v>
      </c>
      <c r="H48" s="187">
        <v>83.88</v>
      </c>
      <c r="I48" s="154" t="s">
        <v>953</v>
      </c>
    </row>
    <row r="49" ht="37" customHeight="1" spans="1:9">
      <c r="A49" s="135">
        <v>44</v>
      </c>
      <c r="B49" s="138">
        <v>2200199</v>
      </c>
      <c r="C49" s="143">
        <v>30227</v>
      </c>
      <c r="D49" s="142">
        <v>50205</v>
      </c>
      <c r="E49" s="177" t="s">
        <v>1014</v>
      </c>
      <c r="F49" s="157" t="s">
        <v>1015</v>
      </c>
      <c r="G49" s="163" t="s">
        <v>952</v>
      </c>
      <c r="H49" s="187">
        <v>527.65</v>
      </c>
      <c r="I49" s="154" t="s">
        <v>953</v>
      </c>
    </row>
    <row r="50" ht="28" customHeight="1" spans="1:9">
      <c r="A50" s="135">
        <v>45</v>
      </c>
      <c r="B50" s="144">
        <v>2140199</v>
      </c>
      <c r="C50" s="145">
        <v>31005</v>
      </c>
      <c r="D50" s="142">
        <v>50399</v>
      </c>
      <c r="E50" s="188" t="s">
        <v>1016</v>
      </c>
      <c r="F50" s="189" t="s">
        <v>1017</v>
      </c>
      <c r="G50" s="189" t="s">
        <v>1000</v>
      </c>
      <c r="H50" s="190">
        <v>1000</v>
      </c>
      <c r="I50" s="189" t="s">
        <v>963</v>
      </c>
    </row>
    <row r="51" ht="25" customHeight="1" spans="1:9">
      <c r="A51" s="135">
        <v>46</v>
      </c>
      <c r="B51" s="144">
        <v>2140199</v>
      </c>
      <c r="C51" s="145">
        <v>31005</v>
      </c>
      <c r="D51" s="142">
        <v>50399</v>
      </c>
      <c r="E51" s="188" t="s">
        <v>1018</v>
      </c>
      <c r="F51" s="189" t="s">
        <v>1019</v>
      </c>
      <c r="G51" s="189" t="s">
        <v>1000</v>
      </c>
      <c r="H51" s="191">
        <v>900</v>
      </c>
      <c r="I51" s="189" t="s">
        <v>963</v>
      </c>
    </row>
    <row r="52" ht="23" customHeight="1" spans="1:9">
      <c r="A52" s="135">
        <v>47</v>
      </c>
      <c r="B52" s="145">
        <v>2130304</v>
      </c>
      <c r="C52" s="145">
        <v>30299</v>
      </c>
      <c r="D52" s="145">
        <v>50299</v>
      </c>
      <c r="E52" s="188" t="s">
        <v>1020</v>
      </c>
      <c r="F52" s="189" t="s">
        <v>1021</v>
      </c>
      <c r="G52" s="168" t="s">
        <v>622</v>
      </c>
      <c r="H52" s="191">
        <v>150</v>
      </c>
      <c r="I52" s="168" t="s">
        <v>974</v>
      </c>
    </row>
    <row r="53" ht="23" customHeight="1" spans="1:9">
      <c r="A53" s="135">
        <v>48</v>
      </c>
      <c r="B53" s="145">
        <v>2130304</v>
      </c>
      <c r="C53" s="145">
        <v>30299</v>
      </c>
      <c r="D53" s="145">
        <v>50299</v>
      </c>
      <c r="E53" s="188" t="s">
        <v>1022</v>
      </c>
      <c r="F53" s="168" t="s">
        <v>1023</v>
      </c>
      <c r="G53" s="168" t="s">
        <v>622</v>
      </c>
      <c r="H53" s="191">
        <v>350</v>
      </c>
      <c r="I53" s="168" t="s">
        <v>974</v>
      </c>
    </row>
    <row r="54" ht="23" customHeight="1" spans="1:9">
      <c r="A54" s="135">
        <v>49</v>
      </c>
      <c r="B54" s="144">
        <v>2140199</v>
      </c>
      <c r="C54" s="145">
        <v>30299</v>
      </c>
      <c r="D54" s="142">
        <v>50299</v>
      </c>
      <c r="E54" s="188" t="s">
        <v>1024</v>
      </c>
      <c r="F54" s="189" t="s">
        <v>1025</v>
      </c>
      <c r="G54" s="189" t="s">
        <v>452</v>
      </c>
      <c r="H54" s="191">
        <v>1500</v>
      </c>
      <c r="I54" s="189" t="s">
        <v>963</v>
      </c>
    </row>
    <row r="55" ht="23" customHeight="1" spans="1:9">
      <c r="A55" s="135">
        <v>50</v>
      </c>
      <c r="B55" s="149" t="s">
        <v>680</v>
      </c>
      <c r="C55" s="150" t="s">
        <v>681</v>
      </c>
      <c r="D55" s="150" t="s">
        <v>682</v>
      </c>
      <c r="E55" s="188" t="s">
        <v>1026</v>
      </c>
      <c r="F55" s="189" t="s">
        <v>1023</v>
      </c>
      <c r="G55" s="189" t="s">
        <v>1027</v>
      </c>
      <c r="H55" s="191">
        <v>500</v>
      </c>
      <c r="I55" s="189" t="s">
        <v>963</v>
      </c>
    </row>
    <row r="56" ht="23" customHeight="1" spans="1:9">
      <c r="A56" s="135">
        <v>51</v>
      </c>
      <c r="B56" s="138">
        <v>2050199</v>
      </c>
      <c r="C56" s="142">
        <v>302</v>
      </c>
      <c r="D56" s="142">
        <v>50502</v>
      </c>
      <c r="E56" s="192" t="s">
        <v>966</v>
      </c>
      <c r="F56" s="169" t="s">
        <v>1028</v>
      </c>
      <c r="G56" s="166" t="s">
        <v>968</v>
      </c>
      <c r="H56" s="191">
        <v>560</v>
      </c>
      <c r="I56" s="169" t="s">
        <v>969</v>
      </c>
    </row>
    <row r="57" ht="23" customHeight="1" spans="1:9">
      <c r="A57" s="135">
        <v>52</v>
      </c>
      <c r="B57" s="138">
        <v>2050199</v>
      </c>
      <c r="C57" s="142">
        <v>302</v>
      </c>
      <c r="D57" s="142">
        <v>50502</v>
      </c>
      <c r="E57" s="192" t="s">
        <v>1029</v>
      </c>
      <c r="F57" s="169" t="s">
        <v>1028</v>
      </c>
      <c r="G57" s="166" t="s">
        <v>968</v>
      </c>
      <c r="H57" s="191">
        <v>300</v>
      </c>
      <c r="I57" s="169" t="s">
        <v>969</v>
      </c>
    </row>
    <row r="58" ht="23" customHeight="1" spans="1:9">
      <c r="A58" s="135">
        <v>53</v>
      </c>
      <c r="B58" s="136">
        <v>2040202</v>
      </c>
      <c r="C58" s="137">
        <v>30299</v>
      </c>
      <c r="D58" s="138">
        <v>50299</v>
      </c>
      <c r="E58" s="192" t="s">
        <v>1030</v>
      </c>
      <c r="F58" s="189" t="s">
        <v>1023</v>
      </c>
      <c r="G58" s="189" t="s">
        <v>464</v>
      </c>
      <c r="H58" s="191">
        <v>1000</v>
      </c>
      <c r="I58" s="169" t="s">
        <v>797</v>
      </c>
    </row>
    <row r="59" ht="23" customHeight="1" spans="1:9">
      <c r="A59" s="135">
        <v>54</v>
      </c>
      <c r="B59" s="146">
        <v>2010301</v>
      </c>
      <c r="C59" s="147">
        <v>30201</v>
      </c>
      <c r="D59" s="147">
        <v>50201</v>
      </c>
      <c r="E59" s="192" t="s">
        <v>1031</v>
      </c>
      <c r="F59" s="168" t="s">
        <v>534</v>
      </c>
      <c r="G59" s="189" t="s">
        <v>1032</v>
      </c>
      <c r="H59" s="191">
        <v>100</v>
      </c>
      <c r="I59" s="169" t="s">
        <v>797</v>
      </c>
    </row>
    <row r="60" ht="23" customHeight="1" spans="1:9">
      <c r="A60" s="135">
        <v>55</v>
      </c>
      <c r="B60" s="146">
        <v>2010301</v>
      </c>
      <c r="C60" s="147">
        <v>30201</v>
      </c>
      <c r="D60" s="147">
        <v>50201</v>
      </c>
      <c r="E60" s="192" t="s">
        <v>1033</v>
      </c>
      <c r="F60" s="168" t="s">
        <v>534</v>
      </c>
      <c r="G60" s="189" t="s">
        <v>1034</v>
      </c>
      <c r="H60" s="191">
        <v>29</v>
      </c>
      <c r="I60" s="169" t="s">
        <v>797</v>
      </c>
    </row>
    <row r="61" ht="31" customHeight="1" spans="1:9">
      <c r="A61" s="135">
        <v>56</v>
      </c>
      <c r="B61" s="149" t="s">
        <v>680</v>
      </c>
      <c r="C61" s="150" t="s">
        <v>681</v>
      </c>
      <c r="D61" s="150" t="s">
        <v>682</v>
      </c>
      <c r="E61" s="192" t="s">
        <v>1035</v>
      </c>
      <c r="F61" s="168" t="s">
        <v>534</v>
      </c>
      <c r="G61" s="192" t="s">
        <v>1027</v>
      </c>
      <c r="H61" s="191">
        <v>24.21</v>
      </c>
      <c r="I61" s="192" t="s">
        <v>963</v>
      </c>
    </row>
    <row r="62" ht="31" customHeight="1" spans="1:9">
      <c r="A62" s="135">
        <v>57</v>
      </c>
      <c r="B62" s="148">
        <v>2080199</v>
      </c>
      <c r="C62" s="148">
        <v>30106</v>
      </c>
      <c r="D62" s="148">
        <v>50201</v>
      </c>
      <c r="E62" s="192" t="s">
        <v>1036</v>
      </c>
      <c r="F62" s="169" t="s">
        <v>1037</v>
      </c>
      <c r="G62" s="169" t="s">
        <v>1038</v>
      </c>
      <c r="H62" s="191">
        <v>270.44</v>
      </c>
      <c r="I62" s="169" t="s">
        <v>982</v>
      </c>
    </row>
    <row r="63" ht="23" customHeight="1" spans="1:9">
      <c r="A63" s="135">
        <v>58</v>
      </c>
      <c r="B63" s="146">
        <v>2010301</v>
      </c>
      <c r="C63" s="147">
        <v>30201</v>
      </c>
      <c r="D63" s="147">
        <v>50201</v>
      </c>
      <c r="E63" s="192" t="s">
        <v>1039</v>
      </c>
      <c r="F63" s="168" t="s">
        <v>534</v>
      </c>
      <c r="G63" s="169" t="s">
        <v>1034</v>
      </c>
      <c r="H63" s="191">
        <v>29</v>
      </c>
      <c r="I63" s="169" t="s">
        <v>963</v>
      </c>
    </row>
    <row r="64" ht="23" customHeight="1" spans="1:9">
      <c r="A64" s="135">
        <v>59</v>
      </c>
      <c r="B64" s="146">
        <v>2010301</v>
      </c>
      <c r="C64" s="147">
        <v>30201</v>
      </c>
      <c r="D64" s="147">
        <v>50201</v>
      </c>
      <c r="E64" s="192" t="s">
        <v>1040</v>
      </c>
      <c r="F64" s="168" t="s">
        <v>534</v>
      </c>
      <c r="G64" s="169" t="s">
        <v>1041</v>
      </c>
      <c r="H64" s="191">
        <v>8</v>
      </c>
      <c r="I64" s="169" t="s">
        <v>963</v>
      </c>
    </row>
    <row r="65" ht="23" customHeight="1" spans="1:9">
      <c r="A65" s="135">
        <v>60</v>
      </c>
      <c r="B65" s="146">
        <v>2010301</v>
      </c>
      <c r="C65" s="147">
        <v>30201</v>
      </c>
      <c r="D65" s="147">
        <v>50201</v>
      </c>
      <c r="E65" s="192" t="s">
        <v>1042</v>
      </c>
      <c r="F65" s="168" t="s">
        <v>534</v>
      </c>
      <c r="G65" s="169" t="s">
        <v>1043</v>
      </c>
      <c r="H65" s="191">
        <v>19</v>
      </c>
      <c r="I65" s="169" t="s">
        <v>963</v>
      </c>
    </row>
    <row r="66" ht="23" customHeight="1" spans="1:9">
      <c r="A66" s="135">
        <v>61</v>
      </c>
      <c r="B66" s="136">
        <v>2040202</v>
      </c>
      <c r="C66" s="137">
        <v>30299</v>
      </c>
      <c r="D66" s="138">
        <v>50299</v>
      </c>
      <c r="E66" s="192" t="s">
        <v>1044</v>
      </c>
      <c r="F66" s="168" t="s">
        <v>534</v>
      </c>
      <c r="G66" s="169" t="s">
        <v>464</v>
      </c>
      <c r="H66" s="195">
        <v>1110</v>
      </c>
      <c r="I66" s="169" t="s">
        <v>797</v>
      </c>
    </row>
    <row r="67" ht="23" customHeight="1" spans="1:9">
      <c r="A67" s="135">
        <v>62</v>
      </c>
      <c r="B67" s="138">
        <v>2050199</v>
      </c>
      <c r="C67" s="142">
        <v>302</v>
      </c>
      <c r="D67" s="142">
        <v>50502</v>
      </c>
      <c r="E67" s="192" t="s">
        <v>1045</v>
      </c>
      <c r="F67" s="168" t="s">
        <v>534</v>
      </c>
      <c r="G67" s="169" t="s">
        <v>500</v>
      </c>
      <c r="H67" s="195">
        <v>800</v>
      </c>
      <c r="I67" s="168" t="s">
        <v>969</v>
      </c>
    </row>
    <row r="68" ht="33" customHeight="1" spans="1:9">
      <c r="A68" s="135">
        <v>63</v>
      </c>
      <c r="B68" s="149" t="s">
        <v>680</v>
      </c>
      <c r="C68" s="150" t="s">
        <v>681</v>
      </c>
      <c r="D68" s="150" t="s">
        <v>682</v>
      </c>
      <c r="E68" s="192" t="s">
        <v>1046</v>
      </c>
      <c r="F68" s="168" t="s">
        <v>534</v>
      </c>
      <c r="G68" s="169" t="s">
        <v>1027</v>
      </c>
      <c r="H68" s="195">
        <f>92.84-5</f>
        <v>87.84</v>
      </c>
      <c r="I68" s="169" t="s">
        <v>963</v>
      </c>
    </row>
    <row r="69" ht="31" customHeight="1" spans="1:9">
      <c r="A69" s="135">
        <v>64</v>
      </c>
      <c r="B69" s="145">
        <v>2130304</v>
      </c>
      <c r="C69" s="145">
        <v>30299</v>
      </c>
      <c r="D69" s="145">
        <v>50299</v>
      </c>
      <c r="E69" s="192" t="s">
        <v>1047</v>
      </c>
      <c r="F69" s="168" t="s">
        <v>534</v>
      </c>
      <c r="G69" s="169" t="s">
        <v>622</v>
      </c>
      <c r="H69" s="195">
        <v>59.6</v>
      </c>
      <c r="I69" s="169" t="s">
        <v>974</v>
      </c>
    </row>
    <row r="70" ht="31" customHeight="1" spans="1:9">
      <c r="A70" s="135">
        <v>65</v>
      </c>
      <c r="B70" s="145">
        <v>2130304</v>
      </c>
      <c r="C70" s="145">
        <v>30299</v>
      </c>
      <c r="D70" s="145">
        <v>50299</v>
      </c>
      <c r="E70" s="192" t="s">
        <v>1048</v>
      </c>
      <c r="F70" s="168" t="s">
        <v>534</v>
      </c>
      <c r="G70" s="169" t="s">
        <v>622</v>
      </c>
      <c r="H70" s="195">
        <v>150</v>
      </c>
      <c r="I70" s="169" t="s">
        <v>974</v>
      </c>
    </row>
    <row r="71" ht="31" customHeight="1" spans="1:9">
      <c r="A71" s="135">
        <v>66</v>
      </c>
      <c r="B71" s="145">
        <v>2130304</v>
      </c>
      <c r="C71" s="145">
        <v>30299</v>
      </c>
      <c r="D71" s="145">
        <v>50299</v>
      </c>
      <c r="E71" s="192" t="s">
        <v>1049</v>
      </c>
      <c r="F71" s="168" t="s">
        <v>534</v>
      </c>
      <c r="G71" s="169" t="s">
        <v>622</v>
      </c>
      <c r="H71" s="195">
        <v>178.75</v>
      </c>
      <c r="I71" s="169" t="s">
        <v>974</v>
      </c>
    </row>
    <row r="72" ht="26" customHeight="1" spans="1:9">
      <c r="A72" s="135">
        <v>67</v>
      </c>
      <c r="B72" s="145">
        <v>2130153</v>
      </c>
      <c r="C72" s="145">
        <v>31099</v>
      </c>
      <c r="D72" s="145">
        <v>50399</v>
      </c>
      <c r="E72" s="192" t="s">
        <v>1050</v>
      </c>
      <c r="F72" s="168" t="s">
        <v>534</v>
      </c>
      <c r="G72" s="169" t="s">
        <v>462</v>
      </c>
      <c r="H72" s="195">
        <v>337.4</v>
      </c>
      <c r="I72" s="169" t="s">
        <v>974</v>
      </c>
    </row>
    <row r="73" ht="33" customHeight="1" spans="1:9">
      <c r="A73" s="135">
        <v>68</v>
      </c>
      <c r="B73" s="139">
        <v>2110302</v>
      </c>
      <c r="C73" s="139">
        <v>30227</v>
      </c>
      <c r="D73" s="139">
        <v>50201</v>
      </c>
      <c r="E73" s="192" t="s">
        <v>1051</v>
      </c>
      <c r="F73" s="169" t="s">
        <v>1023</v>
      </c>
      <c r="G73" s="168" t="s">
        <v>658</v>
      </c>
      <c r="H73" s="191">
        <v>18.47</v>
      </c>
      <c r="I73" s="168" t="s">
        <v>963</v>
      </c>
    </row>
    <row r="74" ht="35" customHeight="1" spans="1:9">
      <c r="A74" s="135">
        <v>69</v>
      </c>
      <c r="B74" s="148">
        <v>2100799</v>
      </c>
      <c r="C74" s="148">
        <v>303</v>
      </c>
      <c r="D74" s="148">
        <v>509</v>
      </c>
      <c r="E74" s="192" t="s">
        <v>1052</v>
      </c>
      <c r="F74" s="196" t="s">
        <v>1053</v>
      </c>
      <c r="G74" s="197" t="s">
        <v>1054</v>
      </c>
      <c r="H74" s="198">
        <v>35</v>
      </c>
      <c r="I74" s="197" t="s">
        <v>982</v>
      </c>
    </row>
    <row r="75" ht="35" customHeight="1" spans="1:9">
      <c r="A75" s="135">
        <v>70</v>
      </c>
      <c r="B75" s="149" t="s">
        <v>680</v>
      </c>
      <c r="C75" s="150" t="s">
        <v>681</v>
      </c>
      <c r="D75" s="150" t="s">
        <v>682</v>
      </c>
      <c r="E75" s="199" t="s">
        <v>1055</v>
      </c>
      <c r="F75" s="200" t="s">
        <v>1056</v>
      </c>
      <c r="G75" s="201" t="s">
        <v>990</v>
      </c>
      <c r="H75" s="202">
        <v>104.43</v>
      </c>
      <c r="I75" s="168" t="s">
        <v>963</v>
      </c>
    </row>
    <row r="76" ht="39" customHeight="1" spans="1:9">
      <c r="A76" s="135">
        <v>71</v>
      </c>
      <c r="B76" s="149" t="s">
        <v>680</v>
      </c>
      <c r="C76" s="150" t="s">
        <v>681</v>
      </c>
      <c r="D76" s="150" t="s">
        <v>682</v>
      </c>
      <c r="E76" s="203" t="s">
        <v>1057</v>
      </c>
      <c r="F76" s="200" t="s">
        <v>1056</v>
      </c>
      <c r="G76" s="201" t="s">
        <v>990</v>
      </c>
      <c r="H76" s="202">
        <v>180</v>
      </c>
      <c r="I76" s="168" t="s">
        <v>963</v>
      </c>
    </row>
    <row r="77" ht="30" customHeight="1" spans="1:9">
      <c r="A77" s="135">
        <v>72</v>
      </c>
      <c r="B77" s="149" t="s">
        <v>680</v>
      </c>
      <c r="C77" s="150" t="s">
        <v>681</v>
      </c>
      <c r="D77" s="150" t="s">
        <v>682</v>
      </c>
      <c r="E77" s="203" t="s">
        <v>1058</v>
      </c>
      <c r="F77" s="200" t="s">
        <v>1056</v>
      </c>
      <c r="G77" s="201" t="s">
        <v>990</v>
      </c>
      <c r="H77" s="202">
        <v>365</v>
      </c>
      <c r="I77" s="168" t="s">
        <v>963</v>
      </c>
    </row>
    <row r="78" ht="35" customHeight="1" spans="1:9">
      <c r="A78" s="135">
        <v>73</v>
      </c>
      <c r="B78" s="144">
        <v>2140199</v>
      </c>
      <c r="C78" s="145">
        <v>30299</v>
      </c>
      <c r="D78" s="142">
        <v>50299</v>
      </c>
      <c r="E78" s="204" t="s">
        <v>1059</v>
      </c>
      <c r="F78" s="200" t="s">
        <v>1056</v>
      </c>
      <c r="G78" s="205" t="s">
        <v>452</v>
      </c>
      <c r="H78" s="206">
        <v>236</v>
      </c>
      <c r="I78" s="168" t="s">
        <v>963</v>
      </c>
    </row>
    <row r="79" ht="35" customHeight="1" spans="1:9">
      <c r="A79" s="135">
        <v>74</v>
      </c>
      <c r="B79" s="144">
        <v>2140199</v>
      </c>
      <c r="C79" s="145">
        <v>30299</v>
      </c>
      <c r="D79" s="142">
        <v>50299</v>
      </c>
      <c r="E79" s="204" t="s">
        <v>1060</v>
      </c>
      <c r="F79" s="200" t="s">
        <v>1061</v>
      </c>
      <c r="G79" s="205" t="s">
        <v>452</v>
      </c>
      <c r="H79" s="206">
        <v>105</v>
      </c>
      <c r="I79" s="168" t="s">
        <v>963</v>
      </c>
    </row>
    <row r="80" ht="35" customHeight="1" spans="1:9">
      <c r="A80" s="135">
        <v>75</v>
      </c>
      <c r="B80" s="139">
        <v>2110302</v>
      </c>
      <c r="C80" s="139">
        <v>30227</v>
      </c>
      <c r="D80" s="139">
        <v>50201</v>
      </c>
      <c r="E80" s="207" t="s">
        <v>1062</v>
      </c>
      <c r="F80" s="200" t="s">
        <v>1063</v>
      </c>
      <c r="G80" s="208" t="s">
        <v>1064</v>
      </c>
      <c r="H80" s="209">
        <v>200</v>
      </c>
      <c r="I80" s="168" t="s">
        <v>963</v>
      </c>
    </row>
    <row r="81" ht="152" customHeight="1" spans="1:9">
      <c r="A81" s="135">
        <v>76</v>
      </c>
      <c r="B81" s="139">
        <v>229</v>
      </c>
      <c r="C81" s="139">
        <v>303</v>
      </c>
      <c r="D81" s="139">
        <v>503</v>
      </c>
      <c r="E81" s="192" t="s">
        <v>1065</v>
      </c>
      <c r="F81" s="168" t="s">
        <v>534</v>
      </c>
      <c r="G81" s="168" t="s">
        <v>985</v>
      </c>
      <c r="H81" s="191">
        <v>427.76</v>
      </c>
      <c r="I81" s="168" t="s">
        <v>1066</v>
      </c>
    </row>
    <row r="82" ht="26" customHeight="1" spans="1:9">
      <c r="A82" s="135">
        <v>77</v>
      </c>
      <c r="B82" s="138">
        <v>2050199</v>
      </c>
      <c r="C82" s="142">
        <v>302</v>
      </c>
      <c r="D82" s="142">
        <v>50502</v>
      </c>
      <c r="E82" s="192" t="s">
        <v>1067</v>
      </c>
      <c r="F82" s="168" t="s">
        <v>1023</v>
      </c>
      <c r="G82" s="168" t="s">
        <v>500</v>
      </c>
      <c r="H82" s="191">
        <v>2200</v>
      </c>
      <c r="I82" s="168" t="s">
        <v>969</v>
      </c>
    </row>
  </sheetData>
  <autoFilter ref="A1:I82">
    <extLst/>
  </autoFilter>
  <mergeCells count="3">
    <mergeCell ref="A1:C1"/>
    <mergeCell ref="A2:I2"/>
    <mergeCell ref="A3:E3"/>
  </mergeCells>
  <pageMargins left="0.511805555555556" right="0.275" top="0.66875" bottom="0.590277777777778" header="0.5" footer="0.5"/>
  <pageSetup paperSize="9" scale="84" firstPageNumber="38" fitToHeight="0" orientation="portrait" useFirstPageNumber="1" horizontalDpi="600"/>
  <headerFooter>
    <oddFooter>&amp;C&amp;12&amp;P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6"/>
  <sheetViews>
    <sheetView workbookViewId="0">
      <selection activeCell="B23" sqref="B23"/>
    </sheetView>
  </sheetViews>
  <sheetFormatPr defaultColWidth="9" defaultRowHeight="14.25" outlineLevelRow="5" outlineLevelCol="3"/>
  <cols>
    <col min="1" max="1" width="24.2833333333333" style="3" customWidth="1"/>
    <col min="2" max="2" width="35.125" style="3" customWidth="1"/>
    <col min="3" max="4" width="35.125" customWidth="1"/>
  </cols>
  <sheetData>
    <row r="1" spans="1:1">
      <c r="A1" s="121" t="s">
        <v>1068</v>
      </c>
    </row>
    <row r="2" ht="54" customHeight="1" spans="1:4">
      <c r="A2" s="4" t="s">
        <v>1069</v>
      </c>
      <c r="B2" s="4"/>
      <c r="C2" s="4"/>
      <c r="D2" s="4"/>
    </row>
    <row r="3" ht="25" customHeight="1" spans="1:4">
      <c r="A3" s="122" t="s">
        <v>33</v>
      </c>
      <c r="D3" s="123" t="s">
        <v>34</v>
      </c>
    </row>
    <row r="4" s="2" customFormat="1" ht="44" customHeight="1" spans="1:4">
      <c r="A4" s="124" t="s">
        <v>310</v>
      </c>
      <c r="B4" s="125" t="s">
        <v>38</v>
      </c>
      <c r="C4" s="126" t="s">
        <v>39</v>
      </c>
      <c r="D4" s="126" t="s">
        <v>40</v>
      </c>
    </row>
    <row r="5" ht="44" customHeight="1" spans="1:4">
      <c r="A5" s="11" t="s">
        <v>1070</v>
      </c>
      <c r="B5" s="12">
        <v>402180</v>
      </c>
      <c r="C5" s="13">
        <v>6300</v>
      </c>
      <c r="D5" s="12">
        <f>B5+C5</f>
        <v>408480</v>
      </c>
    </row>
    <row r="6" ht="44" customHeight="1" spans="1:4">
      <c r="A6" s="14" t="s">
        <v>1071</v>
      </c>
      <c r="B6" s="12">
        <v>401222.11</v>
      </c>
      <c r="C6" s="13">
        <v>-5658.04</v>
      </c>
      <c r="D6" s="12">
        <f>B6+C6</f>
        <v>395564.07</v>
      </c>
    </row>
  </sheetData>
  <mergeCells count="1">
    <mergeCell ref="A2:D2"/>
  </mergeCells>
  <pageMargins left="0.751388888888889" right="0.751388888888889" top="1" bottom="1" header="0.5" footer="0.5"/>
  <pageSetup paperSize="9" firstPageNumber="42" fitToHeight="0" orientation="landscape" useFirstPageNumber="1" horizontalDpi="600"/>
  <headerFooter>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opLeftCell="A3" workbookViewId="0">
      <selection activeCell="A3" sqref="A3"/>
    </sheetView>
  </sheetViews>
  <sheetFormatPr defaultColWidth="10.2833333333333" defaultRowHeight="14.25" outlineLevelRow="2"/>
  <cols>
    <col min="1" max="1" width="94.1416666666667" style="3" customWidth="1"/>
    <col min="2" max="16384" width="10.2833333333333" style="3"/>
  </cols>
  <sheetData>
    <row r="1" ht="64.5" customHeight="1"/>
    <row r="2" ht="64.5" customHeight="1"/>
    <row r="3" ht="231" customHeight="1" spans="1:1">
      <c r="A3" s="120" t="s">
        <v>1072</v>
      </c>
    </row>
  </sheetData>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3"/>
  <sheetViews>
    <sheetView workbookViewId="0">
      <selection activeCell="A2" sqref="A2:K2"/>
    </sheetView>
  </sheetViews>
  <sheetFormatPr defaultColWidth="9" defaultRowHeight="14.25"/>
  <cols>
    <col min="1" max="1" width="5.25" style="18" customWidth="1"/>
    <col min="2" max="2" width="5" style="18" customWidth="1"/>
    <col min="3" max="3" width="4.75" style="18" customWidth="1"/>
    <col min="4" max="4" width="4.375" style="18" customWidth="1"/>
    <col min="5" max="5" width="28.875" style="3" customWidth="1"/>
    <col min="6" max="6" width="13.625" style="3" customWidth="1"/>
    <col min="7" max="7" width="3.11666666666667" style="3" hidden="1" customWidth="1"/>
    <col min="8" max="10" width="8.125" style="22" customWidth="1"/>
    <col min="11" max="11" width="13.475" style="18" customWidth="1"/>
  </cols>
  <sheetData>
    <row r="1" ht="18" customHeight="1" spans="1:5">
      <c r="A1" s="77" t="s">
        <v>1073</v>
      </c>
      <c r="B1" s="77"/>
      <c r="C1" s="77"/>
      <c r="D1" s="77"/>
      <c r="E1" s="77"/>
    </row>
    <row r="2" ht="47" customHeight="1" spans="1:11">
      <c r="A2" s="78" t="s">
        <v>1074</v>
      </c>
      <c r="B2" s="78"/>
      <c r="C2" s="78"/>
      <c r="D2" s="78"/>
      <c r="E2" s="78"/>
      <c r="F2" s="78"/>
      <c r="G2" s="78"/>
      <c r="H2" s="90"/>
      <c r="I2" s="90"/>
      <c r="J2" s="90"/>
      <c r="K2" s="78"/>
    </row>
    <row r="3" ht="15" customHeight="1" spans="1:11">
      <c r="A3" s="79" t="s">
        <v>33</v>
      </c>
      <c r="B3" s="79"/>
      <c r="C3" s="79"/>
      <c r="D3" s="79"/>
      <c r="E3" s="91"/>
      <c r="F3" s="92"/>
      <c r="G3" s="93"/>
      <c r="K3" s="113" t="s">
        <v>34</v>
      </c>
    </row>
    <row r="4" ht="24" customHeight="1" spans="1:11">
      <c r="A4" s="80" t="s">
        <v>288</v>
      </c>
      <c r="B4" s="81"/>
      <c r="C4" s="81"/>
      <c r="D4" s="82"/>
      <c r="E4" s="94" t="s">
        <v>289</v>
      </c>
      <c r="F4" s="94" t="s">
        <v>1075</v>
      </c>
      <c r="G4" s="94" t="s">
        <v>1076</v>
      </c>
      <c r="H4" s="95" t="s">
        <v>38</v>
      </c>
      <c r="I4" s="95" t="s">
        <v>39</v>
      </c>
      <c r="J4" s="95" t="s">
        <v>40</v>
      </c>
      <c r="K4" s="95" t="s">
        <v>1077</v>
      </c>
    </row>
    <row r="5" ht="24" customHeight="1" spans="1:11">
      <c r="A5" s="83" t="s">
        <v>290</v>
      </c>
      <c r="B5" s="83" t="s">
        <v>291</v>
      </c>
      <c r="C5" s="83" t="s">
        <v>292</v>
      </c>
      <c r="D5" s="83" t="s">
        <v>293</v>
      </c>
      <c r="E5" s="96"/>
      <c r="F5" s="96"/>
      <c r="G5" s="96"/>
      <c r="H5" s="97"/>
      <c r="I5" s="97"/>
      <c r="J5" s="97"/>
      <c r="K5" s="97"/>
    </row>
    <row r="6" ht="27" customHeight="1" spans="1:11">
      <c r="A6" s="84">
        <v>103</v>
      </c>
      <c r="B6" s="85"/>
      <c r="C6" s="85"/>
      <c r="D6" s="85"/>
      <c r="E6" s="84" t="s">
        <v>294</v>
      </c>
      <c r="F6" s="84"/>
      <c r="G6" s="83">
        <f t="shared" ref="G6:I6" si="0">G7</f>
        <v>233300</v>
      </c>
      <c r="H6" s="83">
        <f>H7+H16</f>
        <v>37384</v>
      </c>
      <c r="I6" s="114">
        <v>0</v>
      </c>
      <c r="J6" s="115">
        <f>H6+I6</f>
        <v>37384</v>
      </c>
      <c r="K6" s="100"/>
    </row>
    <row r="7" ht="24" customHeight="1" spans="1:11">
      <c r="A7" s="83"/>
      <c r="B7" s="86" t="s">
        <v>297</v>
      </c>
      <c r="C7" s="86"/>
      <c r="D7" s="86"/>
      <c r="E7" s="98" t="s">
        <v>1078</v>
      </c>
      <c r="F7" s="83"/>
      <c r="G7" s="83">
        <f>SUM(G8:G8,G14,G15)</f>
        <v>233300</v>
      </c>
      <c r="H7" s="83">
        <f>SUM(H8:H8,H14,H15)</f>
        <v>37384</v>
      </c>
      <c r="I7" s="114">
        <v>0</v>
      </c>
      <c r="J7" s="115">
        <f t="shared" ref="J7:J22" si="1">H7+I7</f>
        <v>37384</v>
      </c>
      <c r="K7" s="100"/>
    </row>
    <row r="8" ht="24" customHeight="1" spans="1:11">
      <c r="A8" s="83"/>
      <c r="B8" s="86"/>
      <c r="C8" s="86" t="s">
        <v>28</v>
      </c>
      <c r="D8" s="85"/>
      <c r="E8" s="99" t="s">
        <v>1079</v>
      </c>
      <c r="F8" s="83" t="s">
        <v>598</v>
      </c>
      <c r="G8" s="83">
        <f t="shared" ref="G8:I8" si="2">SUM(G9:G13)</f>
        <v>231000</v>
      </c>
      <c r="H8" s="100">
        <f t="shared" si="2"/>
        <v>36350</v>
      </c>
      <c r="I8" s="115">
        <f t="shared" si="2"/>
        <v>-1470</v>
      </c>
      <c r="J8" s="115">
        <f t="shared" si="1"/>
        <v>34880</v>
      </c>
      <c r="K8" s="100"/>
    </row>
    <row r="9" ht="24" customHeight="1" spans="1:11">
      <c r="A9" s="83"/>
      <c r="B9" s="86"/>
      <c r="C9" s="86"/>
      <c r="D9" s="86" t="s">
        <v>297</v>
      </c>
      <c r="E9" s="101" t="s">
        <v>1080</v>
      </c>
      <c r="F9" s="83" t="s">
        <v>598</v>
      </c>
      <c r="G9" s="83">
        <v>80000</v>
      </c>
      <c r="H9" s="100">
        <v>20000</v>
      </c>
      <c r="I9" s="115">
        <v>0</v>
      </c>
      <c r="J9" s="115">
        <f t="shared" si="1"/>
        <v>20000</v>
      </c>
      <c r="K9" s="100"/>
    </row>
    <row r="10" ht="24" customHeight="1" spans="1:11">
      <c r="A10" s="83"/>
      <c r="B10" s="86"/>
      <c r="C10" s="86"/>
      <c r="D10" s="86" t="s">
        <v>300</v>
      </c>
      <c r="E10" s="101" t="s">
        <v>1081</v>
      </c>
      <c r="F10" s="60"/>
      <c r="G10" s="83"/>
      <c r="H10" s="100">
        <v>2350</v>
      </c>
      <c r="I10" s="115">
        <v>-400</v>
      </c>
      <c r="J10" s="115">
        <f t="shared" si="1"/>
        <v>1950</v>
      </c>
      <c r="K10" s="100"/>
    </row>
    <row r="11" ht="24" customHeight="1" spans="1:11">
      <c r="A11" s="83"/>
      <c r="B11" s="86"/>
      <c r="C11" s="86"/>
      <c r="D11" s="86" t="s">
        <v>302</v>
      </c>
      <c r="E11" s="101" t="s">
        <v>1082</v>
      </c>
      <c r="F11" s="83" t="s">
        <v>598</v>
      </c>
      <c r="G11" s="83">
        <v>1000</v>
      </c>
      <c r="H11" s="100">
        <v>4000</v>
      </c>
      <c r="I11" s="115">
        <v>-1070</v>
      </c>
      <c r="J11" s="115">
        <f t="shared" si="1"/>
        <v>2930</v>
      </c>
      <c r="K11" s="100"/>
    </row>
    <row r="12" ht="24" customHeight="1" spans="1:11">
      <c r="A12" s="83"/>
      <c r="B12" s="86"/>
      <c r="C12" s="86"/>
      <c r="D12" s="86" t="s">
        <v>1083</v>
      </c>
      <c r="E12" s="101" t="s">
        <v>1084</v>
      </c>
      <c r="F12" s="60"/>
      <c r="G12" s="83"/>
      <c r="H12" s="100"/>
      <c r="I12" s="115"/>
      <c r="J12" s="115">
        <f t="shared" si="1"/>
        <v>0</v>
      </c>
      <c r="K12" s="100"/>
    </row>
    <row r="13" ht="24" customHeight="1" spans="1:11">
      <c r="A13" s="83"/>
      <c r="B13" s="86"/>
      <c r="C13" s="86"/>
      <c r="D13" s="86" t="s">
        <v>1085</v>
      </c>
      <c r="E13" s="101" t="s">
        <v>1086</v>
      </c>
      <c r="F13" s="83" t="s">
        <v>598</v>
      </c>
      <c r="G13" s="83">
        <v>150000</v>
      </c>
      <c r="H13" s="100">
        <v>10000</v>
      </c>
      <c r="I13" s="115">
        <v>0</v>
      </c>
      <c r="J13" s="115">
        <f t="shared" si="1"/>
        <v>10000</v>
      </c>
      <c r="K13" s="100"/>
    </row>
    <row r="14" ht="24" customHeight="1" spans="1:11">
      <c r="A14" s="83"/>
      <c r="B14" s="86"/>
      <c r="C14" s="87" t="s">
        <v>1087</v>
      </c>
      <c r="D14" s="87"/>
      <c r="E14" s="102" t="s">
        <v>1088</v>
      </c>
      <c r="F14" s="61" t="s">
        <v>1027</v>
      </c>
      <c r="G14" s="45">
        <v>2000</v>
      </c>
      <c r="H14" s="103">
        <v>400</v>
      </c>
      <c r="I14" s="68">
        <v>1070</v>
      </c>
      <c r="J14" s="115">
        <f t="shared" si="1"/>
        <v>1470</v>
      </c>
      <c r="K14" s="100"/>
    </row>
    <row r="15" ht="24" customHeight="1" spans="1:11">
      <c r="A15" s="83"/>
      <c r="B15" s="86"/>
      <c r="C15" s="87" t="s">
        <v>1089</v>
      </c>
      <c r="D15" s="87"/>
      <c r="E15" s="102" t="s">
        <v>1090</v>
      </c>
      <c r="F15" s="61" t="s">
        <v>1027</v>
      </c>
      <c r="G15" s="45">
        <v>300</v>
      </c>
      <c r="H15" s="104">
        <v>634</v>
      </c>
      <c r="I15" s="68">
        <v>400</v>
      </c>
      <c r="J15" s="115">
        <f t="shared" si="1"/>
        <v>1034</v>
      </c>
      <c r="K15" s="100"/>
    </row>
    <row r="16" customFormat="1" ht="24" customHeight="1" spans="1:11">
      <c r="A16" s="83"/>
      <c r="B16" s="88" t="s">
        <v>17</v>
      </c>
      <c r="C16" s="87"/>
      <c r="D16" s="87"/>
      <c r="E16" s="105" t="s">
        <v>1091</v>
      </c>
      <c r="F16" s="45"/>
      <c r="G16" s="45"/>
      <c r="H16" s="104">
        <v>0</v>
      </c>
      <c r="I16" s="104">
        <v>0</v>
      </c>
      <c r="J16" s="115">
        <f t="shared" si="1"/>
        <v>0</v>
      </c>
      <c r="K16" s="100"/>
    </row>
    <row r="17" customFormat="1" ht="24" customHeight="1" spans="1:11">
      <c r="A17" s="83"/>
      <c r="B17" s="88"/>
      <c r="C17" s="87" t="s">
        <v>1092</v>
      </c>
      <c r="D17" s="87"/>
      <c r="E17" s="105" t="s">
        <v>1093</v>
      </c>
      <c r="F17" s="45"/>
      <c r="G17" s="45"/>
      <c r="H17" s="104">
        <v>0</v>
      </c>
      <c r="I17" s="104">
        <v>0</v>
      </c>
      <c r="J17" s="115">
        <f t="shared" si="1"/>
        <v>0</v>
      </c>
      <c r="K17" s="100"/>
    </row>
    <row r="18" customFormat="1" ht="24" customHeight="1" spans="1:11">
      <c r="A18" s="83"/>
      <c r="B18" s="88"/>
      <c r="C18" s="87"/>
      <c r="D18" s="87" t="s">
        <v>297</v>
      </c>
      <c r="E18" s="105" t="s">
        <v>1094</v>
      </c>
      <c r="F18" s="45" t="s">
        <v>142</v>
      </c>
      <c r="G18" s="45"/>
      <c r="H18" s="104">
        <v>0</v>
      </c>
      <c r="I18" s="104">
        <v>0</v>
      </c>
      <c r="J18" s="115">
        <f t="shared" si="1"/>
        <v>0</v>
      </c>
      <c r="K18" s="100"/>
    </row>
    <row r="19" s="76" customFormat="1" ht="26" customHeight="1" spans="1:11">
      <c r="A19" s="84">
        <v>105</v>
      </c>
      <c r="B19" s="85"/>
      <c r="C19" s="89"/>
      <c r="D19" s="89"/>
      <c r="E19" s="44" t="s">
        <v>365</v>
      </c>
      <c r="F19" s="66"/>
      <c r="G19" s="42"/>
      <c r="H19" s="42"/>
      <c r="I19" s="67">
        <f>I20</f>
        <v>119700</v>
      </c>
      <c r="J19" s="115">
        <f t="shared" si="1"/>
        <v>119700</v>
      </c>
      <c r="K19" s="116"/>
    </row>
    <row r="20" ht="26" customHeight="1" spans="1:11">
      <c r="A20" s="83"/>
      <c r="B20" s="86" t="s">
        <v>295</v>
      </c>
      <c r="C20" s="87"/>
      <c r="D20" s="87"/>
      <c r="E20" s="102" t="s">
        <v>296</v>
      </c>
      <c r="F20" s="61"/>
      <c r="G20" s="45"/>
      <c r="H20" s="45"/>
      <c r="I20" s="68">
        <f>I21</f>
        <v>119700</v>
      </c>
      <c r="J20" s="115">
        <f t="shared" si="1"/>
        <v>119700</v>
      </c>
      <c r="K20" s="100"/>
    </row>
    <row r="21" ht="26" customHeight="1" spans="1:11">
      <c r="A21" s="83"/>
      <c r="B21" s="86"/>
      <c r="C21" s="87" t="s">
        <v>300</v>
      </c>
      <c r="D21" s="87"/>
      <c r="E21" s="102" t="s">
        <v>1095</v>
      </c>
      <c r="F21" s="61"/>
      <c r="G21" s="45"/>
      <c r="H21" s="45"/>
      <c r="I21" s="68">
        <f>SUM(I22:I36)</f>
        <v>119700</v>
      </c>
      <c r="J21" s="115">
        <f t="shared" si="1"/>
        <v>119700</v>
      </c>
      <c r="K21" s="100"/>
    </row>
    <row r="22" customFormat="1" ht="41" customHeight="1" spans="1:11">
      <c r="A22" s="83"/>
      <c r="B22" s="86"/>
      <c r="C22" s="87"/>
      <c r="D22" s="47" t="s">
        <v>1085</v>
      </c>
      <c r="E22" s="48" t="s">
        <v>1096</v>
      </c>
      <c r="F22" s="40" t="s">
        <v>206</v>
      </c>
      <c r="G22" s="65"/>
      <c r="H22" s="64">
        <v>0</v>
      </c>
      <c r="I22" s="64">
        <v>15300</v>
      </c>
      <c r="J22" s="117">
        <f t="shared" si="1"/>
        <v>15300</v>
      </c>
      <c r="K22" s="100"/>
    </row>
    <row r="23" customFormat="1" ht="41" customHeight="1" spans="1:11">
      <c r="A23" s="83"/>
      <c r="B23" s="86"/>
      <c r="C23" s="87"/>
      <c r="D23" s="47" t="s">
        <v>1085</v>
      </c>
      <c r="E23" s="48" t="s">
        <v>1097</v>
      </c>
      <c r="F23" s="40" t="s">
        <v>230</v>
      </c>
      <c r="G23" s="65"/>
      <c r="H23" s="64">
        <v>0</v>
      </c>
      <c r="I23" s="64">
        <v>3700</v>
      </c>
      <c r="J23" s="117">
        <f t="shared" ref="J23:J36" si="3">H23+I23</f>
        <v>3700</v>
      </c>
      <c r="K23" s="100"/>
    </row>
    <row r="24" customFormat="1" ht="41" customHeight="1" spans="1:11">
      <c r="A24" s="83"/>
      <c r="B24" s="86"/>
      <c r="C24" s="87"/>
      <c r="D24" s="47" t="s">
        <v>1085</v>
      </c>
      <c r="E24" s="48" t="s">
        <v>1098</v>
      </c>
      <c r="F24" s="40" t="s">
        <v>216</v>
      </c>
      <c r="G24" s="65"/>
      <c r="H24" s="64">
        <v>0</v>
      </c>
      <c r="I24" s="64">
        <v>1300</v>
      </c>
      <c r="J24" s="117">
        <f t="shared" si="3"/>
        <v>1300</v>
      </c>
      <c r="K24" s="100"/>
    </row>
    <row r="25" customFormat="1" ht="41" customHeight="1" spans="1:11">
      <c r="A25" s="83"/>
      <c r="B25" s="86"/>
      <c r="C25" s="87"/>
      <c r="D25" s="47" t="s">
        <v>1085</v>
      </c>
      <c r="E25" s="48" t="s">
        <v>1098</v>
      </c>
      <c r="F25" s="40" t="s">
        <v>254</v>
      </c>
      <c r="G25" s="65"/>
      <c r="H25" s="64">
        <v>0</v>
      </c>
      <c r="I25" s="64">
        <v>1200</v>
      </c>
      <c r="J25" s="117">
        <f t="shared" si="3"/>
        <v>1200</v>
      </c>
      <c r="K25" s="100"/>
    </row>
    <row r="26" customFormat="1" ht="41" customHeight="1" spans="1:11">
      <c r="A26" s="83"/>
      <c r="B26" s="86"/>
      <c r="C26" s="87"/>
      <c r="D26" s="47" t="s">
        <v>1085</v>
      </c>
      <c r="E26" s="48" t="s">
        <v>1099</v>
      </c>
      <c r="F26" s="40" t="s">
        <v>1100</v>
      </c>
      <c r="G26" s="65"/>
      <c r="H26" s="64">
        <v>0</v>
      </c>
      <c r="I26" s="64">
        <v>22300</v>
      </c>
      <c r="J26" s="117">
        <f t="shared" si="3"/>
        <v>22300</v>
      </c>
      <c r="K26" s="100"/>
    </row>
    <row r="27" customFormat="1" ht="41" customHeight="1" spans="1:11">
      <c r="A27" s="83"/>
      <c r="B27" s="86"/>
      <c r="C27" s="87"/>
      <c r="D27" s="47" t="s">
        <v>1085</v>
      </c>
      <c r="E27" s="48" t="s">
        <v>1101</v>
      </c>
      <c r="F27" s="40" t="s">
        <v>1102</v>
      </c>
      <c r="G27" s="65"/>
      <c r="H27" s="64">
        <v>0</v>
      </c>
      <c r="I27" s="64">
        <v>18700</v>
      </c>
      <c r="J27" s="117">
        <f t="shared" si="3"/>
        <v>18700</v>
      </c>
      <c r="K27" s="100"/>
    </row>
    <row r="28" customFormat="1" ht="41" customHeight="1" spans="1:11">
      <c r="A28" s="83"/>
      <c r="B28" s="86"/>
      <c r="C28" s="87"/>
      <c r="D28" s="47" t="s">
        <v>1085</v>
      </c>
      <c r="E28" s="48" t="s">
        <v>1099</v>
      </c>
      <c r="F28" s="40" t="s">
        <v>1100</v>
      </c>
      <c r="G28" s="65"/>
      <c r="H28" s="64">
        <v>0</v>
      </c>
      <c r="I28" s="64">
        <v>6300</v>
      </c>
      <c r="J28" s="117">
        <f t="shared" si="3"/>
        <v>6300</v>
      </c>
      <c r="K28" s="100"/>
    </row>
    <row r="29" customFormat="1" ht="41" customHeight="1" spans="1:11">
      <c r="A29" s="83"/>
      <c r="B29" s="86"/>
      <c r="C29" s="87"/>
      <c r="D29" s="47" t="s">
        <v>1085</v>
      </c>
      <c r="E29" s="48" t="s">
        <v>1099</v>
      </c>
      <c r="F29" s="40" t="s">
        <v>1100</v>
      </c>
      <c r="G29" s="65"/>
      <c r="H29" s="64">
        <v>0</v>
      </c>
      <c r="I29" s="64">
        <v>13800</v>
      </c>
      <c r="J29" s="117">
        <f t="shared" si="3"/>
        <v>13800</v>
      </c>
      <c r="K29" s="100"/>
    </row>
    <row r="30" customFormat="1" ht="41" customHeight="1" spans="1:11">
      <c r="A30" s="83"/>
      <c r="B30" s="86"/>
      <c r="C30" s="87"/>
      <c r="D30" s="47" t="s">
        <v>1085</v>
      </c>
      <c r="E30" s="48" t="s">
        <v>1098</v>
      </c>
      <c r="F30" s="40" t="s">
        <v>1100</v>
      </c>
      <c r="G30" s="65"/>
      <c r="H30" s="64">
        <v>0</v>
      </c>
      <c r="I30" s="64">
        <v>4200</v>
      </c>
      <c r="J30" s="117">
        <f t="shared" si="3"/>
        <v>4200</v>
      </c>
      <c r="K30" s="100"/>
    </row>
    <row r="31" customFormat="1" ht="41" customHeight="1" spans="1:11">
      <c r="A31" s="83"/>
      <c r="B31" s="86"/>
      <c r="C31" s="87"/>
      <c r="D31" s="47" t="s">
        <v>1085</v>
      </c>
      <c r="E31" s="48" t="s">
        <v>1098</v>
      </c>
      <c r="F31" s="40" t="s">
        <v>1100</v>
      </c>
      <c r="G31" s="65"/>
      <c r="H31" s="64">
        <v>0</v>
      </c>
      <c r="I31" s="64">
        <v>2800</v>
      </c>
      <c r="J31" s="117">
        <f t="shared" si="3"/>
        <v>2800</v>
      </c>
      <c r="K31" s="100"/>
    </row>
    <row r="32" customFormat="1" ht="41" customHeight="1" spans="1:11">
      <c r="A32" s="83"/>
      <c r="B32" s="86"/>
      <c r="C32" s="87"/>
      <c r="D32" s="47" t="s">
        <v>1085</v>
      </c>
      <c r="E32" s="48" t="s">
        <v>1103</v>
      </c>
      <c r="F32" s="40" t="s">
        <v>206</v>
      </c>
      <c r="G32" s="65"/>
      <c r="H32" s="64">
        <v>0</v>
      </c>
      <c r="I32" s="64">
        <v>12900</v>
      </c>
      <c r="J32" s="117">
        <f t="shared" si="3"/>
        <v>12900</v>
      </c>
      <c r="K32" s="100"/>
    </row>
    <row r="33" customFormat="1" ht="41" customHeight="1" spans="1:11">
      <c r="A33" s="83"/>
      <c r="B33" s="86"/>
      <c r="C33" s="87"/>
      <c r="D33" s="47" t="s">
        <v>1085</v>
      </c>
      <c r="E33" s="48" t="s">
        <v>1097</v>
      </c>
      <c r="F33" s="40" t="s">
        <v>230</v>
      </c>
      <c r="G33" s="65"/>
      <c r="H33" s="65">
        <v>0</v>
      </c>
      <c r="I33" s="65">
        <v>3300</v>
      </c>
      <c r="J33" s="117">
        <f t="shared" si="3"/>
        <v>3300</v>
      </c>
      <c r="K33" s="100"/>
    </row>
    <row r="34" customFormat="1" ht="41" customHeight="1" spans="1:11">
      <c r="A34" s="83"/>
      <c r="B34" s="86"/>
      <c r="C34" s="87"/>
      <c r="D34" s="47" t="s">
        <v>1085</v>
      </c>
      <c r="E34" s="48" t="s">
        <v>1104</v>
      </c>
      <c r="F34" s="40" t="s">
        <v>230</v>
      </c>
      <c r="G34" s="65"/>
      <c r="H34" s="65">
        <v>0</v>
      </c>
      <c r="I34" s="65">
        <v>2900</v>
      </c>
      <c r="J34" s="117">
        <f t="shared" si="3"/>
        <v>2900</v>
      </c>
      <c r="K34" s="100"/>
    </row>
    <row r="35" customFormat="1" ht="41" customHeight="1" spans="1:11">
      <c r="A35" s="83"/>
      <c r="B35" s="86"/>
      <c r="C35" s="87"/>
      <c r="D35" s="47" t="s">
        <v>1085</v>
      </c>
      <c r="E35" s="48" t="s">
        <v>1105</v>
      </c>
      <c r="F35" s="40" t="s">
        <v>246</v>
      </c>
      <c r="G35" s="65"/>
      <c r="H35" s="65">
        <v>0</v>
      </c>
      <c r="I35" s="65">
        <v>7000</v>
      </c>
      <c r="J35" s="117">
        <f t="shared" si="3"/>
        <v>7000</v>
      </c>
      <c r="K35" s="100"/>
    </row>
    <row r="36" customFormat="1" ht="41" customHeight="1" spans="1:11">
      <c r="A36" s="83"/>
      <c r="B36" s="86"/>
      <c r="C36" s="87"/>
      <c r="D36" s="47" t="s">
        <v>1085</v>
      </c>
      <c r="E36" s="48" t="s">
        <v>1106</v>
      </c>
      <c r="F36" s="40" t="s">
        <v>252</v>
      </c>
      <c r="G36" s="65"/>
      <c r="H36" s="65">
        <v>0</v>
      </c>
      <c r="I36" s="65">
        <v>4000</v>
      </c>
      <c r="J36" s="117">
        <f t="shared" si="3"/>
        <v>4000</v>
      </c>
      <c r="K36" s="100"/>
    </row>
    <row r="37" s="7" customFormat="1" ht="24" customHeight="1" spans="1:11">
      <c r="A37" s="84">
        <v>110</v>
      </c>
      <c r="B37" s="85"/>
      <c r="C37" s="89"/>
      <c r="D37" s="89"/>
      <c r="E37" s="44" t="s">
        <v>322</v>
      </c>
      <c r="F37" s="66"/>
      <c r="G37" s="42"/>
      <c r="H37" s="106">
        <v>0</v>
      </c>
      <c r="I37" s="67">
        <v>0</v>
      </c>
      <c r="J37" s="115">
        <f t="shared" ref="J37:J42" si="4">H37+I37</f>
        <v>0</v>
      </c>
      <c r="K37" s="100"/>
    </row>
    <row r="38" ht="30" customHeight="1" spans="1:11">
      <c r="A38" s="83"/>
      <c r="B38" s="86" t="s">
        <v>1107</v>
      </c>
      <c r="C38" s="86" t="s">
        <v>300</v>
      </c>
      <c r="D38" s="86" t="s">
        <v>1083</v>
      </c>
      <c r="E38" s="99" t="s">
        <v>1108</v>
      </c>
      <c r="F38" s="60" t="s">
        <v>1109</v>
      </c>
      <c r="G38" s="83"/>
      <c r="H38" s="107">
        <v>0</v>
      </c>
      <c r="I38" s="118">
        <v>0</v>
      </c>
      <c r="J38" s="115">
        <f t="shared" si="4"/>
        <v>0</v>
      </c>
      <c r="K38" s="100"/>
    </row>
    <row r="39" ht="27" customHeight="1" spans="1:11">
      <c r="A39" s="84"/>
      <c r="B39" s="85"/>
      <c r="C39" s="85"/>
      <c r="D39" s="85"/>
      <c r="E39" s="108" t="s">
        <v>1110</v>
      </c>
      <c r="F39" s="108"/>
      <c r="G39" s="83">
        <f>G7</f>
        <v>233300</v>
      </c>
      <c r="H39" s="109">
        <f>H6</f>
        <v>37384</v>
      </c>
      <c r="I39" s="114">
        <f>I6+I37+I19</f>
        <v>119700</v>
      </c>
      <c r="J39" s="115">
        <f t="shared" si="4"/>
        <v>157084</v>
      </c>
      <c r="K39" s="100"/>
    </row>
    <row r="40" ht="27" customHeight="1" spans="1:11">
      <c r="A40" s="84"/>
      <c r="B40" s="85"/>
      <c r="C40" s="85"/>
      <c r="D40" s="85"/>
      <c r="E40" s="110" t="s">
        <v>313</v>
      </c>
      <c r="F40" s="60"/>
      <c r="G40" s="83"/>
      <c r="H40" s="100">
        <v>7500</v>
      </c>
      <c r="I40" s="115">
        <v>0</v>
      </c>
      <c r="J40" s="115">
        <f t="shared" si="4"/>
        <v>7500</v>
      </c>
      <c r="K40" s="100"/>
    </row>
    <row r="41" ht="27" customHeight="1" spans="1:11">
      <c r="A41" s="84"/>
      <c r="B41" s="85"/>
      <c r="C41" s="85"/>
      <c r="D41" s="85"/>
      <c r="E41" s="111" t="s">
        <v>374</v>
      </c>
      <c r="F41" s="60"/>
      <c r="G41" s="83"/>
      <c r="H41" s="100">
        <v>3850</v>
      </c>
      <c r="I41" s="115">
        <v>0</v>
      </c>
      <c r="J41" s="115">
        <f t="shared" si="4"/>
        <v>3850</v>
      </c>
      <c r="K41" s="100"/>
    </row>
    <row r="42" ht="27" customHeight="1" spans="1:11">
      <c r="A42" s="83"/>
      <c r="B42" s="86"/>
      <c r="C42" s="86"/>
      <c r="D42" s="86"/>
      <c r="E42" s="112" t="s">
        <v>377</v>
      </c>
      <c r="F42" s="83"/>
      <c r="G42" s="83"/>
      <c r="H42" s="83"/>
      <c r="I42" s="115"/>
      <c r="J42" s="115">
        <f t="shared" si="4"/>
        <v>0</v>
      </c>
      <c r="K42" s="100"/>
    </row>
    <row r="43" ht="27" customHeight="1" spans="1:11">
      <c r="A43" s="83"/>
      <c r="B43" s="83"/>
      <c r="C43" s="83"/>
      <c r="D43" s="83"/>
      <c r="E43" s="84" t="s">
        <v>1111</v>
      </c>
      <c r="F43" s="84"/>
      <c r="G43" s="84">
        <f>G39</f>
        <v>233300</v>
      </c>
      <c r="H43" s="84">
        <f t="shared" ref="H43:J43" si="5">H39+H40+H41+H42</f>
        <v>48734</v>
      </c>
      <c r="I43" s="119">
        <f t="shared" si="5"/>
        <v>119700</v>
      </c>
      <c r="J43" s="119">
        <f t="shared" si="5"/>
        <v>168434</v>
      </c>
      <c r="K43" s="14"/>
    </row>
  </sheetData>
  <mergeCells count="11">
    <mergeCell ref="A1:E1"/>
    <mergeCell ref="A2:K2"/>
    <mergeCell ref="A3:D3"/>
    <mergeCell ref="A4:D4"/>
    <mergeCell ref="E4:E5"/>
    <mergeCell ref="F4:F5"/>
    <mergeCell ref="G4:G5"/>
    <mergeCell ref="H4:H5"/>
    <mergeCell ref="I4:I5"/>
    <mergeCell ref="J4:J5"/>
    <mergeCell ref="K4:K5"/>
  </mergeCells>
  <pageMargins left="0.751388888888889" right="0.751388888888889" top="1" bottom="1" header="0.5" footer="0.66875"/>
  <pageSetup paperSize="9" scale="88" firstPageNumber="43" fitToHeight="0" orientation="portrait" useFirstPageNumber="1" horizontalDpi="600"/>
  <headerFooter>
    <oddFooter>&amp;C&amp;P</oddFooter>
  </headerFooter>
  <ignoredErrors>
    <ignoredError sqref="H8:I8 I21" formulaRange="1"/>
    <ignoredError sqref="I33:J36 D33:G33 D34 F34:G34 D35:G36 D32:J32 F31:J31 I26:J30 F30:G30 D30:D31 D26:G29 D22:J25" numberStoredAsText="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3"/>
  <sheetViews>
    <sheetView workbookViewId="0">
      <selection activeCell="A2" sqref="A2:J2"/>
    </sheetView>
  </sheetViews>
  <sheetFormatPr defaultColWidth="9" defaultRowHeight="15.75"/>
  <cols>
    <col min="1" max="1" width="4.375" style="18" customWidth="1"/>
    <col min="2" max="3" width="3.125" style="19" customWidth="1"/>
    <col min="4" max="4" width="32.375" style="20" customWidth="1"/>
    <col min="5" max="5" width="6.875" style="3" customWidth="1"/>
    <col min="6" max="6" width="13.125" style="21" customWidth="1"/>
    <col min="7" max="7" width="8.25" style="22" customWidth="1"/>
    <col min="8" max="9" width="8.25" style="23" customWidth="1"/>
    <col min="10" max="10" width="14.375" style="24" hidden="1" customWidth="1"/>
    <col min="11" max="11" width="9" style="25"/>
  </cols>
  <sheetData>
    <row r="1" s="15" customFormat="1" spans="1:11">
      <c r="A1" s="26" t="s">
        <v>1112</v>
      </c>
      <c r="B1" s="27"/>
      <c r="C1" s="27"/>
      <c r="D1" s="26"/>
      <c r="E1" s="49"/>
      <c r="F1" s="49"/>
      <c r="G1" s="50"/>
      <c r="H1" s="51"/>
      <c r="I1" s="51"/>
      <c r="J1" s="69"/>
      <c r="K1" s="70"/>
    </row>
    <row r="2" s="15" customFormat="1" ht="47" customHeight="1" spans="1:11">
      <c r="A2" s="28" t="s">
        <v>1113</v>
      </c>
      <c r="B2" s="29"/>
      <c r="C2" s="29"/>
      <c r="D2" s="28"/>
      <c r="E2" s="28"/>
      <c r="F2" s="28"/>
      <c r="G2" s="52"/>
      <c r="H2" s="52"/>
      <c r="I2" s="52"/>
      <c r="J2" s="28"/>
      <c r="K2" s="70"/>
    </row>
    <row r="3" s="16" customFormat="1" spans="1:11">
      <c r="A3" s="30" t="s">
        <v>33</v>
      </c>
      <c r="B3" s="31"/>
      <c r="C3" s="31"/>
      <c r="D3" s="32"/>
      <c r="E3" s="53"/>
      <c r="F3" s="54"/>
      <c r="G3" s="55" t="s">
        <v>34</v>
      </c>
      <c r="H3" s="55"/>
      <c r="I3" s="55"/>
      <c r="J3" s="69"/>
      <c r="K3" s="70"/>
    </row>
    <row r="4" s="15" customFormat="1" ht="16" customHeight="1" spans="1:11">
      <c r="A4" s="33" t="s">
        <v>288</v>
      </c>
      <c r="B4" s="34"/>
      <c r="C4" s="34"/>
      <c r="D4" s="35" t="s">
        <v>289</v>
      </c>
      <c r="E4" s="35" t="s">
        <v>1114</v>
      </c>
      <c r="F4" s="35" t="s">
        <v>1115</v>
      </c>
      <c r="G4" s="35" t="s">
        <v>38</v>
      </c>
      <c r="H4" s="35" t="s">
        <v>39</v>
      </c>
      <c r="I4" s="35" t="s">
        <v>40</v>
      </c>
      <c r="J4" s="71" t="s">
        <v>1077</v>
      </c>
      <c r="K4" s="70"/>
    </row>
    <row r="5" s="15" customFormat="1" ht="16" customHeight="1" spans="1:11">
      <c r="A5" s="36" t="s">
        <v>290</v>
      </c>
      <c r="B5" s="37" t="s">
        <v>291</v>
      </c>
      <c r="C5" s="37" t="s">
        <v>292</v>
      </c>
      <c r="D5" s="38"/>
      <c r="E5" s="38"/>
      <c r="F5" s="38"/>
      <c r="G5" s="38"/>
      <c r="H5" s="38"/>
      <c r="I5" s="38"/>
      <c r="J5" s="71"/>
      <c r="K5" s="70"/>
    </row>
    <row r="6" s="15" customFormat="1" ht="16" customHeight="1" spans="1:11">
      <c r="A6" s="39">
        <v>212</v>
      </c>
      <c r="B6" s="37"/>
      <c r="C6" s="37"/>
      <c r="D6" s="39" t="s">
        <v>406</v>
      </c>
      <c r="E6" s="39"/>
      <c r="F6" s="39"/>
      <c r="G6" s="39">
        <f>G7+G22+G28+G32+G33+G39</f>
        <v>23634</v>
      </c>
      <c r="H6" s="56">
        <f>H7+H22+H28+H32+H33+H39</f>
        <v>-4044</v>
      </c>
      <c r="I6" s="56">
        <f>I7+I22+I28+I32+I33+I39</f>
        <v>19590</v>
      </c>
      <c r="J6" s="72">
        <f>G6+H6-I6</f>
        <v>0</v>
      </c>
      <c r="K6" s="70"/>
    </row>
    <row r="7" s="15" customFormat="1" ht="28" customHeight="1" spans="1:11">
      <c r="A7" s="36">
        <v>212</v>
      </c>
      <c r="B7" s="37" t="s">
        <v>1116</v>
      </c>
      <c r="C7" s="37"/>
      <c r="D7" s="40" t="s">
        <v>1117</v>
      </c>
      <c r="E7" s="40"/>
      <c r="F7" s="40"/>
      <c r="G7" s="36">
        <f>G8+G9+G10+G11+G12+G13+G14+G15+G16+G17+G18+G19</f>
        <v>23000</v>
      </c>
      <c r="H7" s="57">
        <f>H8+H9+H13+H19</f>
        <v>-4394</v>
      </c>
      <c r="I7" s="57">
        <f>G7+H7</f>
        <v>18606</v>
      </c>
      <c r="J7" s="72"/>
      <c r="K7" s="70"/>
    </row>
    <row r="8" s="15" customFormat="1" ht="16" customHeight="1" spans="1:11">
      <c r="A8" s="39"/>
      <c r="B8" s="41"/>
      <c r="C8" s="37" t="s">
        <v>297</v>
      </c>
      <c r="D8" s="40" t="s">
        <v>1118</v>
      </c>
      <c r="E8" s="40" t="s">
        <v>953</v>
      </c>
      <c r="F8" s="40" t="s">
        <v>598</v>
      </c>
      <c r="G8" s="36">
        <v>10000</v>
      </c>
      <c r="H8" s="57">
        <v>-2000</v>
      </c>
      <c r="I8" s="58">
        <f>G8+H8</f>
        <v>8000</v>
      </c>
      <c r="J8" s="72"/>
      <c r="K8" s="70"/>
    </row>
    <row r="9" s="15" customFormat="1" ht="16" customHeight="1" spans="1:11">
      <c r="A9" s="36"/>
      <c r="B9" s="37"/>
      <c r="C9" s="37" t="s">
        <v>300</v>
      </c>
      <c r="D9" s="40" t="s">
        <v>1119</v>
      </c>
      <c r="E9" s="40" t="s">
        <v>953</v>
      </c>
      <c r="F9" s="40" t="s">
        <v>598</v>
      </c>
      <c r="G9" s="36">
        <v>8000</v>
      </c>
      <c r="H9" s="58">
        <v>-1350</v>
      </c>
      <c r="I9" s="58">
        <f>G9+H9</f>
        <v>6650</v>
      </c>
      <c r="J9" s="72"/>
      <c r="K9" s="70"/>
    </row>
    <row r="10" s="15" customFormat="1" ht="16" customHeight="1" spans="1:11">
      <c r="A10" s="36"/>
      <c r="B10" s="37"/>
      <c r="C10" s="37" t="s">
        <v>302</v>
      </c>
      <c r="D10" s="40" t="s">
        <v>1120</v>
      </c>
      <c r="E10" s="40"/>
      <c r="F10" s="40"/>
      <c r="G10" s="36"/>
      <c r="H10" s="57"/>
      <c r="I10" s="58">
        <f t="shared" ref="I10:I24" si="0">G10+H10</f>
        <v>0</v>
      </c>
      <c r="J10" s="72"/>
      <c r="K10" s="70"/>
    </row>
    <row r="11" s="15" customFormat="1" ht="16" customHeight="1" spans="1:11">
      <c r="A11" s="36"/>
      <c r="B11" s="37"/>
      <c r="C11" s="37" t="s">
        <v>295</v>
      </c>
      <c r="D11" s="40" t="s">
        <v>1121</v>
      </c>
      <c r="E11" s="40"/>
      <c r="F11" s="40"/>
      <c r="G11" s="36"/>
      <c r="H11" s="57"/>
      <c r="I11" s="58">
        <f t="shared" si="0"/>
        <v>0</v>
      </c>
      <c r="J11" s="72"/>
      <c r="K11" s="70"/>
    </row>
    <row r="12" s="15" customFormat="1" ht="16" customHeight="1" spans="1:11">
      <c r="A12" s="36"/>
      <c r="B12" s="37"/>
      <c r="C12" s="37" t="s">
        <v>1122</v>
      </c>
      <c r="D12" s="40" t="s">
        <v>1123</v>
      </c>
      <c r="E12" s="40"/>
      <c r="F12" s="40"/>
      <c r="G12" s="36"/>
      <c r="H12" s="57"/>
      <c r="I12" s="58">
        <f t="shared" si="0"/>
        <v>0</v>
      </c>
      <c r="J12" s="72"/>
      <c r="K12" s="70"/>
    </row>
    <row r="13" s="15" customFormat="1" ht="16" customHeight="1" spans="1:11">
      <c r="A13" s="36"/>
      <c r="B13" s="37"/>
      <c r="C13" s="37" t="s">
        <v>1092</v>
      </c>
      <c r="D13" s="40" t="s">
        <v>1124</v>
      </c>
      <c r="E13" s="40"/>
      <c r="F13" s="40" t="s">
        <v>598</v>
      </c>
      <c r="G13" s="36">
        <v>2000</v>
      </c>
      <c r="H13" s="58">
        <v>-2000</v>
      </c>
      <c r="I13" s="58">
        <f t="shared" si="0"/>
        <v>0</v>
      </c>
      <c r="J13" s="72"/>
      <c r="K13" s="70"/>
    </row>
    <row r="14" s="15" customFormat="1" ht="16" hidden="1" customHeight="1" spans="1:11">
      <c r="A14" s="36"/>
      <c r="B14" s="37"/>
      <c r="C14" s="37" t="s">
        <v>1125</v>
      </c>
      <c r="D14" s="40" t="s">
        <v>1126</v>
      </c>
      <c r="E14" s="40"/>
      <c r="F14" s="40"/>
      <c r="G14" s="59"/>
      <c r="H14" s="57"/>
      <c r="I14" s="58">
        <f t="shared" si="0"/>
        <v>0</v>
      </c>
      <c r="J14" s="72"/>
      <c r="K14" s="70"/>
    </row>
    <row r="15" s="15" customFormat="1" ht="16" hidden="1" customHeight="1" spans="1:11">
      <c r="A15" s="36"/>
      <c r="B15" s="37"/>
      <c r="C15" s="37" t="s">
        <v>1116</v>
      </c>
      <c r="D15" s="40" t="s">
        <v>1127</v>
      </c>
      <c r="E15" s="40"/>
      <c r="F15" s="40"/>
      <c r="G15" s="59"/>
      <c r="H15" s="57"/>
      <c r="I15" s="58">
        <f t="shared" si="0"/>
        <v>0</v>
      </c>
      <c r="J15" s="72"/>
      <c r="K15" s="70"/>
    </row>
    <row r="16" s="15" customFormat="1" ht="16" hidden="1" customHeight="1" spans="1:11">
      <c r="A16" s="36"/>
      <c r="B16" s="37"/>
      <c r="C16" s="37" t="s">
        <v>1128</v>
      </c>
      <c r="D16" s="40" t="s">
        <v>1129</v>
      </c>
      <c r="E16" s="40"/>
      <c r="F16" s="40"/>
      <c r="G16" s="59"/>
      <c r="H16" s="57"/>
      <c r="I16" s="58">
        <f t="shared" si="0"/>
        <v>0</v>
      </c>
      <c r="J16" s="72"/>
      <c r="K16" s="70"/>
    </row>
    <row r="17" s="15" customFormat="1" ht="16" hidden="1" customHeight="1" spans="1:11">
      <c r="A17" s="39"/>
      <c r="B17" s="41"/>
      <c r="C17" s="37" t="s">
        <v>17</v>
      </c>
      <c r="D17" s="40" t="s">
        <v>1130</v>
      </c>
      <c r="E17" s="40"/>
      <c r="F17" s="40"/>
      <c r="G17" s="59"/>
      <c r="H17" s="57"/>
      <c r="I17" s="58">
        <f t="shared" si="0"/>
        <v>0</v>
      </c>
      <c r="J17" s="72"/>
      <c r="K17" s="70"/>
    </row>
    <row r="18" s="15" customFormat="1" ht="16" hidden="1" customHeight="1" spans="1:11">
      <c r="A18" s="39"/>
      <c r="B18" s="41"/>
      <c r="C18" s="37" t="s">
        <v>1131</v>
      </c>
      <c r="D18" s="40" t="s">
        <v>1132</v>
      </c>
      <c r="E18" s="40"/>
      <c r="F18" s="40"/>
      <c r="G18" s="59"/>
      <c r="H18" s="57"/>
      <c r="I18" s="58">
        <f t="shared" si="0"/>
        <v>0</v>
      </c>
      <c r="J18" s="72"/>
      <c r="K18" s="70"/>
    </row>
    <row r="19" s="15" customFormat="1" ht="28" customHeight="1" spans="1:11">
      <c r="A19" s="39"/>
      <c r="B19" s="41"/>
      <c r="C19" s="37" t="s">
        <v>1085</v>
      </c>
      <c r="D19" s="40" t="s">
        <v>1133</v>
      </c>
      <c r="E19" s="40"/>
      <c r="F19" s="40" t="s">
        <v>598</v>
      </c>
      <c r="G19" s="59">
        <f>SUM(G20:G21)</f>
        <v>3000</v>
      </c>
      <c r="H19" s="59">
        <f>SUM(H20:H21)</f>
        <v>956</v>
      </c>
      <c r="I19" s="58">
        <f t="shared" si="0"/>
        <v>3956</v>
      </c>
      <c r="J19" s="72"/>
      <c r="K19" s="70"/>
    </row>
    <row r="20" s="15" customFormat="1" ht="28" customHeight="1" spans="1:11">
      <c r="A20" s="36"/>
      <c r="B20" s="37"/>
      <c r="C20" s="37"/>
      <c r="D20" s="36" t="s">
        <v>456</v>
      </c>
      <c r="E20" s="36" t="s">
        <v>953</v>
      </c>
      <c r="F20" s="36" t="s">
        <v>598</v>
      </c>
      <c r="G20" s="36">
        <v>3000</v>
      </c>
      <c r="H20" s="57">
        <v>956</v>
      </c>
      <c r="I20" s="58">
        <f t="shared" si="0"/>
        <v>3956</v>
      </c>
      <c r="J20" s="72"/>
      <c r="K20" s="70"/>
    </row>
    <row r="21" s="15" customFormat="1" ht="28" customHeight="1" spans="1:11">
      <c r="A21" s="36"/>
      <c r="B21" s="37"/>
      <c r="C21" s="37"/>
      <c r="D21" s="36" t="s">
        <v>456</v>
      </c>
      <c r="E21" s="36" t="s">
        <v>928</v>
      </c>
      <c r="F21" s="36" t="s">
        <v>783</v>
      </c>
      <c r="G21" s="36">
        <v>0</v>
      </c>
      <c r="H21" s="57">
        <v>0</v>
      </c>
      <c r="I21" s="58">
        <f t="shared" si="0"/>
        <v>0</v>
      </c>
      <c r="J21" s="72"/>
      <c r="K21" s="70"/>
    </row>
    <row r="22" s="15" customFormat="1" ht="28" customHeight="1" spans="1:11">
      <c r="A22" s="36">
        <v>212</v>
      </c>
      <c r="B22" s="37" t="s">
        <v>1128</v>
      </c>
      <c r="C22" s="37"/>
      <c r="D22" s="36" t="s">
        <v>1134</v>
      </c>
      <c r="E22" s="36"/>
      <c r="F22" s="36"/>
      <c r="G22" s="36">
        <f>SUM(G23:G27)</f>
        <v>0</v>
      </c>
      <c r="H22" s="36">
        <f>SUM(H23:H27)</f>
        <v>0</v>
      </c>
      <c r="I22" s="58">
        <f t="shared" ref="I22:I44" si="1">G22+H22</f>
        <v>0</v>
      </c>
      <c r="J22" s="72"/>
      <c r="K22" s="70"/>
    </row>
    <row r="23" s="15" customFormat="1" ht="28" customHeight="1" spans="1:11">
      <c r="A23" s="36"/>
      <c r="B23" s="37"/>
      <c r="C23" s="37" t="s">
        <v>297</v>
      </c>
      <c r="D23" s="36" t="s">
        <v>1135</v>
      </c>
      <c r="E23" s="36"/>
      <c r="F23" s="36"/>
      <c r="G23" s="36">
        <v>0</v>
      </c>
      <c r="H23" s="57">
        <v>0</v>
      </c>
      <c r="I23" s="58">
        <f t="shared" si="1"/>
        <v>0</v>
      </c>
      <c r="J23" s="72"/>
      <c r="K23" s="70"/>
    </row>
    <row r="24" s="15" customFormat="1" ht="16" customHeight="1" spans="1:11">
      <c r="A24" s="36"/>
      <c r="B24" s="37"/>
      <c r="C24" s="37" t="s">
        <v>300</v>
      </c>
      <c r="D24" s="36" t="s">
        <v>1136</v>
      </c>
      <c r="E24" s="36"/>
      <c r="F24" s="36"/>
      <c r="G24" s="36"/>
      <c r="H24" s="57"/>
      <c r="I24" s="58">
        <f t="shared" si="1"/>
        <v>0</v>
      </c>
      <c r="J24" s="72"/>
      <c r="K24" s="70"/>
    </row>
    <row r="25" s="15" customFormat="1" ht="16" customHeight="1" spans="1:11">
      <c r="A25" s="36"/>
      <c r="B25" s="37"/>
      <c r="C25" s="37" t="s">
        <v>302</v>
      </c>
      <c r="D25" s="36" t="s">
        <v>1137</v>
      </c>
      <c r="E25" s="36"/>
      <c r="F25" s="36"/>
      <c r="G25" s="36"/>
      <c r="H25" s="57"/>
      <c r="I25" s="58">
        <f t="shared" si="1"/>
        <v>0</v>
      </c>
      <c r="J25" s="72"/>
      <c r="K25" s="70"/>
    </row>
    <row r="26" s="15" customFormat="1" ht="16" customHeight="1" spans="1:11">
      <c r="A26" s="36"/>
      <c r="B26" s="37"/>
      <c r="C26" s="37" t="s">
        <v>295</v>
      </c>
      <c r="D26" s="36" t="s">
        <v>1138</v>
      </c>
      <c r="E26" s="36"/>
      <c r="F26" s="36"/>
      <c r="G26" s="36"/>
      <c r="H26" s="57"/>
      <c r="I26" s="58">
        <f t="shared" si="1"/>
        <v>0</v>
      </c>
      <c r="J26" s="72"/>
      <c r="K26" s="70"/>
    </row>
    <row r="27" s="15" customFormat="1" ht="16" customHeight="1" spans="1:11">
      <c r="A27" s="36"/>
      <c r="B27" s="37"/>
      <c r="C27" s="37" t="s">
        <v>1085</v>
      </c>
      <c r="D27" s="36" t="s">
        <v>1139</v>
      </c>
      <c r="E27" s="36"/>
      <c r="F27" s="36"/>
      <c r="G27" s="36"/>
      <c r="H27" s="57"/>
      <c r="I27" s="58">
        <f t="shared" si="1"/>
        <v>0</v>
      </c>
      <c r="J27" s="72"/>
      <c r="K27" s="70"/>
    </row>
    <row r="28" s="15" customFormat="1" ht="37" customHeight="1" spans="1:11">
      <c r="A28" s="36">
        <v>212</v>
      </c>
      <c r="B28" s="37">
        <v>10</v>
      </c>
      <c r="C28" s="37"/>
      <c r="D28" s="40" t="s">
        <v>1140</v>
      </c>
      <c r="E28" s="40"/>
      <c r="F28" s="40"/>
      <c r="G28" s="36"/>
      <c r="H28" s="57"/>
      <c r="I28" s="58">
        <f t="shared" si="1"/>
        <v>0</v>
      </c>
      <c r="J28" s="72"/>
      <c r="K28" s="70"/>
    </row>
    <row r="29" s="15" customFormat="1" ht="23" customHeight="1" spans="1:11">
      <c r="A29" s="36"/>
      <c r="B29" s="37"/>
      <c r="C29" s="37" t="s">
        <v>297</v>
      </c>
      <c r="D29" s="40" t="s">
        <v>1118</v>
      </c>
      <c r="E29" s="40" t="s">
        <v>953</v>
      </c>
      <c r="F29" s="40" t="s">
        <v>1141</v>
      </c>
      <c r="G29" s="36"/>
      <c r="H29" s="57"/>
      <c r="I29" s="58">
        <f t="shared" si="1"/>
        <v>0</v>
      </c>
      <c r="J29" s="72"/>
      <c r="K29" s="70"/>
    </row>
    <row r="30" s="15" customFormat="1" ht="16" customHeight="1" spans="1:11">
      <c r="A30" s="36"/>
      <c r="B30" s="37"/>
      <c r="C30" s="37" t="s">
        <v>300</v>
      </c>
      <c r="D30" s="40" t="s">
        <v>1119</v>
      </c>
      <c r="E30" s="40"/>
      <c r="F30" s="40"/>
      <c r="G30" s="36"/>
      <c r="H30" s="57"/>
      <c r="I30" s="58">
        <f t="shared" si="1"/>
        <v>0</v>
      </c>
      <c r="J30" s="72"/>
      <c r="K30" s="70"/>
    </row>
    <row r="31" s="15" customFormat="1" ht="16" customHeight="1" spans="1:11">
      <c r="A31" s="36"/>
      <c r="B31" s="37"/>
      <c r="C31" s="37" t="s">
        <v>1085</v>
      </c>
      <c r="D31" s="40" t="s">
        <v>1142</v>
      </c>
      <c r="E31" s="40"/>
      <c r="F31" s="40"/>
      <c r="G31" s="36"/>
      <c r="H31" s="57"/>
      <c r="I31" s="58">
        <f t="shared" si="1"/>
        <v>0</v>
      </c>
      <c r="J31" s="72"/>
      <c r="K31" s="70"/>
    </row>
    <row r="32" s="15" customFormat="1" ht="27" customHeight="1" spans="1:11">
      <c r="A32" s="36">
        <v>212</v>
      </c>
      <c r="B32" s="37">
        <v>11</v>
      </c>
      <c r="C32" s="37"/>
      <c r="D32" s="40" t="s">
        <v>1143</v>
      </c>
      <c r="E32" s="40" t="s">
        <v>953</v>
      </c>
      <c r="F32" s="40" t="s">
        <v>1144</v>
      </c>
      <c r="G32" s="36"/>
      <c r="H32" s="57"/>
      <c r="I32" s="58">
        <f t="shared" si="1"/>
        <v>0</v>
      </c>
      <c r="J32" s="72"/>
      <c r="K32" s="70"/>
    </row>
    <row r="33" s="15" customFormat="1" ht="32" customHeight="1" spans="1:11">
      <c r="A33" s="36">
        <v>212</v>
      </c>
      <c r="B33" s="37">
        <v>13</v>
      </c>
      <c r="C33" s="37"/>
      <c r="D33" s="40" t="s">
        <v>1145</v>
      </c>
      <c r="E33" s="40" t="s">
        <v>963</v>
      </c>
      <c r="F33" s="60" t="s">
        <v>1027</v>
      </c>
      <c r="G33" s="36">
        <f>SUM(G34:G38)</f>
        <v>0</v>
      </c>
      <c r="H33" s="36">
        <f>SUM(H34:H38)</f>
        <v>350</v>
      </c>
      <c r="I33" s="58">
        <f t="shared" si="1"/>
        <v>350</v>
      </c>
      <c r="J33" s="72"/>
      <c r="K33" s="70"/>
    </row>
    <row r="34" s="15" customFormat="1" ht="27" customHeight="1" spans="1:11">
      <c r="A34" s="36"/>
      <c r="B34" s="37"/>
      <c r="C34" s="37" t="s">
        <v>297</v>
      </c>
      <c r="D34" s="40" t="s">
        <v>1135</v>
      </c>
      <c r="E34" s="40" t="s">
        <v>963</v>
      </c>
      <c r="F34" s="40" t="s">
        <v>1146</v>
      </c>
      <c r="G34" s="36">
        <v>0</v>
      </c>
      <c r="H34" s="57">
        <v>350</v>
      </c>
      <c r="I34" s="58">
        <f t="shared" si="1"/>
        <v>350</v>
      </c>
      <c r="J34" s="72"/>
      <c r="K34" s="70"/>
    </row>
    <row r="35" s="15" customFormat="1" ht="16" customHeight="1" spans="1:11">
      <c r="A35" s="36"/>
      <c r="B35" s="37"/>
      <c r="C35" s="37" t="s">
        <v>300</v>
      </c>
      <c r="D35" s="40" t="s">
        <v>1136</v>
      </c>
      <c r="E35" s="40" t="s">
        <v>963</v>
      </c>
      <c r="F35" s="40"/>
      <c r="G35" s="36"/>
      <c r="H35" s="57"/>
      <c r="I35" s="58">
        <f t="shared" si="1"/>
        <v>0</v>
      </c>
      <c r="J35" s="72"/>
      <c r="K35" s="70"/>
    </row>
    <row r="36" s="15" customFormat="1" ht="16" customHeight="1" spans="1:11">
      <c r="A36" s="36"/>
      <c r="B36" s="37"/>
      <c r="C36" s="37" t="s">
        <v>302</v>
      </c>
      <c r="D36" s="40" t="s">
        <v>1137</v>
      </c>
      <c r="E36" s="40"/>
      <c r="F36" s="40"/>
      <c r="G36" s="36"/>
      <c r="H36" s="57"/>
      <c r="I36" s="58">
        <f t="shared" si="1"/>
        <v>0</v>
      </c>
      <c r="J36" s="72"/>
      <c r="K36" s="70"/>
    </row>
    <row r="37" s="15" customFormat="1" ht="16" customHeight="1" spans="1:11">
      <c r="A37" s="36"/>
      <c r="B37" s="37"/>
      <c r="C37" s="37" t="s">
        <v>295</v>
      </c>
      <c r="D37" s="40" t="s">
        <v>1138</v>
      </c>
      <c r="E37" s="40"/>
      <c r="F37" s="40"/>
      <c r="G37" s="36"/>
      <c r="H37" s="57"/>
      <c r="I37" s="58">
        <f t="shared" si="1"/>
        <v>0</v>
      </c>
      <c r="J37" s="72"/>
      <c r="K37" s="70"/>
    </row>
    <row r="38" s="15" customFormat="1" ht="16" customHeight="1" spans="1:11">
      <c r="A38" s="36"/>
      <c r="B38" s="37"/>
      <c r="C38" s="37">
        <v>99</v>
      </c>
      <c r="D38" s="40" t="s">
        <v>1147</v>
      </c>
      <c r="E38" s="40" t="s">
        <v>963</v>
      </c>
      <c r="F38" s="40"/>
      <c r="G38" s="36">
        <v>0</v>
      </c>
      <c r="H38" s="57"/>
      <c r="I38" s="58">
        <f t="shared" si="1"/>
        <v>0</v>
      </c>
      <c r="J38" s="72"/>
      <c r="K38" s="70"/>
    </row>
    <row r="39" s="15" customFormat="1" ht="33" customHeight="1" spans="1:11">
      <c r="A39" s="36">
        <v>212</v>
      </c>
      <c r="B39" s="37">
        <v>14</v>
      </c>
      <c r="C39" s="37"/>
      <c r="D39" s="40" t="s">
        <v>1148</v>
      </c>
      <c r="E39" s="40"/>
      <c r="F39" s="60" t="s">
        <v>1027</v>
      </c>
      <c r="G39" s="36">
        <f>SUM(G40:G42)</f>
        <v>634</v>
      </c>
      <c r="H39" s="36">
        <f>SUM(H40:H42)</f>
        <v>0</v>
      </c>
      <c r="I39" s="58">
        <f t="shared" si="1"/>
        <v>634</v>
      </c>
      <c r="J39" s="72"/>
      <c r="K39" s="70"/>
    </row>
    <row r="40" s="15" customFormat="1" ht="16" customHeight="1" spans="1:11">
      <c r="A40" s="36"/>
      <c r="B40" s="37"/>
      <c r="C40" s="37" t="s">
        <v>297</v>
      </c>
      <c r="D40" s="40" t="s">
        <v>1149</v>
      </c>
      <c r="E40" s="40" t="s">
        <v>963</v>
      </c>
      <c r="F40" s="40" t="s">
        <v>1150</v>
      </c>
      <c r="G40" s="36">
        <v>634</v>
      </c>
      <c r="H40" s="57"/>
      <c r="I40" s="58">
        <f t="shared" si="1"/>
        <v>634</v>
      </c>
      <c r="J40" s="72"/>
      <c r="K40" s="70"/>
    </row>
    <row r="41" s="15" customFormat="1" ht="16" customHeight="1" spans="1:11">
      <c r="A41" s="36"/>
      <c r="B41" s="37"/>
      <c r="C41" s="37" t="s">
        <v>300</v>
      </c>
      <c r="D41" s="40" t="s">
        <v>1151</v>
      </c>
      <c r="E41" s="40"/>
      <c r="F41" s="40"/>
      <c r="G41" s="36"/>
      <c r="H41" s="57"/>
      <c r="I41" s="58">
        <f t="shared" si="1"/>
        <v>0</v>
      </c>
      <c r="J41" s="72"/>
      <c r="K41" s="70"/>
    </row>
    <row r="42" s="15" customFormat="1" ht="16" customHeight="1" spans="1:11">
      <c r="A42" s="36"/>
      <c r="B42" s="37"/>
      <c r="C42" s="37">
        <v>99</v>
      </c>
      <c r="D42" s="40" t="s">
        <v>1152</v>
      </c>
      <c r="E42" s="40"/>
      <c r="F42" s="40"/>
      <c r="G42" s="36"/>
      <c r="H42" s="57"/>
      <c r="I42" s="58">
        <f t="shared" si="1"/>
        <v>0</v>
      </c>
      <c r="J42" s="72"/>
      <c r="K42" s="70"/>
    </row>
    <row r="43" s="15" customFormat="1" ht="16" customHeight="1" spans="1:11">
      <c r="A43" s="42">
        <v>229</v>
      </c>
      <c r="B43" s="43"/>
      <c r="C43" s="43"/>
      <c r="D43" s="44" t="s">
        <v>409</v>
      </c>
      <c r="E43" s="61"/>
      <c r="F43" s="40" t="s">
        <v>1102</v>
      </c>
      <c r="G43" s="45">
        <v>0</v>
      </c>
      <c r="H43" s="62">
        <f>H44</f>
        <v>119700</v>
      </c>
      <c r="I43" s="58">
        <f t="shared" si="1"/>
        <v>119700</v>
      </c>
      <c r="J43" s="72"/>
      <c r="K43" s="70"/>
    </row>
    <row r="44" s="15" customFormat="1" ht="27" customHeight="1" spans="1:11">
      <c r="A44" s="42"/>
      <c r="B44" s="43" t="s">
        <v>295</v>
      </c>
      <c r="C44" s="37" t="s">
        <v>297</v>
      </c>
      <c r="D44" s="44" t="s">
        <v>1153</v>
      </c>
      <c r="E44" s="61"/>
      <c r="F44" s="40" t="s">
        <v>1102</v>
      </c>
      <c r="G44" s="45">
        <v>0</v>
      </c>
      <c r="H44" s="63">
        <v>119700</v>
      </c>
      <c r="I44" s="58">
        <f t="shared" si="1"/>
        <v>119700</v>
      </c>
      <c r="J44" s="72"/>
      <c r="K44" s="70"/>
    </row>
    <row r="45" s="15" customFormat="1" ht="25.5" spans="1:11">
      <c r="A45" s="45"/>
      <c r="B45" s="46"/>
      <c r="C45" s="47" t="s">
        <v>1085</v>
      </c>
      <c r="D45" s="48" t="s">
        <v>1096</v>
      </c>
      <c r="E45" s="40" t="s">
        <v>1109</v>
      </c>
      <c r="F45" s="40" t="s">
        <v>206</v>
      </c>
      <c r="G45" s="64">
        <v>0</v>
      </c>
      <c r="H45" s="64">
        <v>15300</v>
      </c>
      <c r="I45" s="58">
        <f t="shared" ref="I45:I63" si="2">G45+H45</f>
        <v>15300</v>
      </c>
      <c r="J45" s="72"/>
      <c r="K45" s="70"/>
    </row>
    <row r="46" s="17" customFormat="1" ht="25.5" spans="1:11">
      <c r="A46" s="42"/>
      <c r="B46" s="43"/>
      <c r="C46" s="47" t="s">
        <v>1085</v>
      </c>
      <c r="D46" s="48" t="s">
        <v>1097</v>
      </c>
      <c r="E46" s="40" t="s">
        <v>1109</v>
      </c>
      <c r="F46" s="40" t="s">
        <v>230</v>
      </c>
      <c r="G46" s="64">
        <v>0</v>
      </c>
      <c r="H46" s="64">
        <v>3700</v>
      </c>
      <c r="I46" s="58">
        <f t="shared" si="2"/>
        <v>3700</v>
      </c>
      <c r="J46" s="71"/>
      <c r="K46" s="73"/>
    </row>
    <row r="47" s="17" customFormat="1" ht="25.5" spans="1:11">
      <c r="A47" s="42"/>
      <c r="B47" s="43"/>
      <c r="C47" s="47" t="s">
        <v>1085</v>
      </c>
      <c r="D47" s="48" t="s">
        <v>1098</v>
      </c>
      <c r="E47" s="40" t="s">
        <v>1109</v>
      </c>
      <c r="F47" s="40" t="s">
        <v>216</v>
      </c>
      <c r="G47" s="64">
        <v>0</v>
      </c>
      <c r="H47" s="64">
        <v>1300</v>
      </c>
      <c r="I47" s="58">
        <f t="shared" si="2"/>
        <v>1300</v>
      </c>
      <c r="J47" s="71"/>
      <c r="K47" s="73"/>
    </row>
    <row r="48" s="17" customFormat="1" ht="25.5" spans="1:11">
      <c r="A48" s="42"/>
      <c r="B48" s="43"/>
      <c r="C48" s="47" t="s">
        <v>1085</v>
      </c>
      <c r="D48" s="48" t="s">
        <v>1098</v>
      </c>
      <c r="E48" s="40" t="s">
        <v>1109</v>
      </c>
      <c r="F48" s="40" t="s">
        <v>254</v>
      </c>
      <c r="G48" s="64">
        <v>0</v>
      </c>
      <c r="H48" s="64">
        <v>1200</v>
      </c>
      <c r="I48" s="58">
        <f t="shared" si="2"/>
        <v>1200</v>
      </c>
      <c r="J48" s="71"/>
      <c r="K48" s="73"/>
    </row>
    <row r="49" s="17" customFormat="1" ht="25.5" spans="1:11">
      <c r="A49" s="42"/>
      <c r="B49" s="43"/>
      <c r="C49" s="47" t="s">
        <v>1085</v>
      </c>
      <c r="D49" s="48" t="s">
        <v>1099</v>
      </c>
      <c r="E49" s="40" t="s">
        <v>1109</v>
      </c>
      <c r="F49" s="40" t="s">
        <v>1100</v>
      </c>
      <c r="G49" s="64">
        <v>0</v>
      </c>
      <c r="H49" s="64">
        <v>22300</v>
      </c>
      <c r="I49" s="58">
        <f t="shared" si="2"/>
        <v>22300</v>
      </c>
      <c r="J49" s="71"/>
      <c r="K49" s="73"/>
    </row>
    <row r="50" s="17" customFormat="1" ht="25.5" spans="1:11">
      <c r="A50" s="42"/>
      <c r="B50" s="43"/>
      <c r="C50" s="47" t="s">
        <v>1085</v>
      </c>
      <c r="D50" s="48" t="s">
        <v>1101</v>
      </c>
      <c r="E50" s="40" t="s">
        <v>1109</v>
      </c>
      <c r="F50" s="40" t="s">
        <v>1102</v>
      </c>
      <c r="G50" s="64">
        <v>0</v>
      </c>
      <c r="H50" s="64">
        <v>18700</v>
      </c>
      <c r="I50" s="58">
        <f t="shared" si="2"/>
        <v>18700</v>
      </c>
      <c r="J50" s="71"/>
      <c r="K50" s="73"/>
    </row>
    <row r="51" s="17" customFormat="1" ht="25.5" spans="1:11">
      <c r="A51" s="42"/>
      <c r="B51" s="43"/>
      <c r="C51" s="47" t="s">
        <v>1085</v>
      </c>
      <c r="D51" s="48" t="s">
        <v>1099</v>
      </c>
      <c r="E51" s="40" t="s">
        <v>1109</v>
      </c>
      <c r="F51" s="40" t="s">
        <v>1100</v>
      </c>
      <c r="G51" s="64">
        <v>0</v>
      </c>
      <c r="H51" s="64">
        <v>6300</v>
      </c>
      <c r="I51" s="58">
        <f t="shared" si="2"/>
        <v>6300</v>
      </c>
      <c r="J51" s="71"/>
      <c r="K51" s="73"/>
    </row>
    <row r="52" s="17" customFormat="1" ht="25.5" spans="1:11">
      <c r="A52" s="42"/>
      <c r="B52" s="43"/>
      <c r="C52" s="47" t="s">
        <v>1085</v>
      </c>
      <c r="D52" s="48" t="s">
        <v>1099</v>
      </c>
      <c r="E52" s="40" t="s">
        <v>1109</v>
      </c>
      <c r="F52" s="40" t="s">
        <v>1100</v>
      </c>
      <c r="G52" s="64">
        <v>0</v>
      </c>
      <c r="H52" s="64">
        <v>13800</v>
      </c>
      <c r="I52" s="58">
        <f t="shared" si="2"/>
        <v>13800</v>
      </c>
      <c r="J52" s="71"/>
      <c r="K52" s="73"/>
    </row>
    <row r="53" s="17" customFormat="1" ht="25.5" spans="1:11">
      <c r="A53" s="42"/>
      <c r="B53" s="43"/>
      <c r="C53" s="47" t="s">
        <v>1085</v>
      </c>
      <c r="D53" s="48" t="s">
        <v>1098</v>
      </c>
      <c r="E53" s="40" t="s">
        <v>1109</v>
      </c>
      <c r="F53" s="40" t="s">
        <v>1100</v>
      </c>
      <c r="G53" s="64">
        <v>0</v>
      </c>
      <c r="H53" s="64">
        <v>4200</v>
      </c>
      <c r="I53" s="58">
        <f t="shared" si="2"/>
        <v>4200</v>
      </c>
      <c r="J53" s="71"/>
      <c r="K53" s="73"/>
    </row>
    <row r="54" s="17" customFormat="1" ht="25.5" spans="1:11">
      <c r="A54" s="42"/>
      <c r="B54" s="43"/>
      <c r="C54" s="47" t="s">
        <v>1085</v>
      </c>
      <c r="D54" s="48" t="s">
        <v>1098</v>
      </c>
      <c r="E54" s="40" t="s">
        <v>1109</v>
      </c>
      <c r="F54" s="40" t="s">
        <v>1100</v>
      </c>
      <c r="G54" s="64">
        <v>0</v>
      </c>
      <c r="H54" s="64">
        <v>2800</v>
      </c>
      <c r="I54" s="58">
        <f t="shared" si="2"/>
        <v>2800</v>
      </c>
      <c r="J54" s="71"/>
      <c r="K54" s="73"/>
    </row>
    <row r="55" s="17" customFormat="1" ht="25.5" spans="1:11">
      <c r="A55" s="42"/>
      <c r="B55" s="43"/>
      <c r="C55" s="47" t="s">
        <v>1085</v>
      </c>
      <c r="D55" s="48" t="s">
        <v>1103</v>
      </c>
      <c r="E55" s="40" t="s">
        <v>1109</v>
      </c>
      <c r="F55" s="40" t="s">
        <v>206</v>
      </c>
      <c r="G55" s="64">
        <v>0</v>
      </c>
      <c r="H55" s="64">
        <v>12900</v>
      </c>
      <c r="I55" s="58">
        <f t="shared" si="2"/>
        <v>12900</v>
      </c>
      <c r="J55" s="71"/>
      <c r="K55" s="73"/>
    </row>
    <row r="56" s="17" customFormat="1" ht="25.5" spans="1:11">
      <c r="A56" s="42"/>
      <c r="B56" s="43"/>
      <c r="C56" s="47" t="s">
        <v>1085</v>
      </c>
      <c r="D56" s="48" t="s">
        <v>1097</v>
      </c>
      <c r="E56" s="40" t="s">
        <v>1109</v>
      </c>
      <c r="F56" s="40" t="s">
        <v>230</v>
      </c>
      <c r="G56" s="65">
        <v>0</v>
      </c>
      <c r="H56" s="65">
        <v>3300</v>
      </c>
      <c r="I56" s="58">
        <f t="shared" si="2"/>
        <v>3300</v>
      </c>
      <c r="J56" s="71"/>
      <c r="K56" s="73"/>
    </row>
    <row r="57" s="17" customFormat="1" ht="25.5" spans="1:11">
      <c r="A57" s="42"/>
      <c r="B57" s="43"/>
      <c r="C57" s="47" t="s">
        <v>1085</v>
      </c>
      <c r="D57" s="48" t="s">
        <v>1104</v>
      </c>
      <c r="E57" s="40" t="s">
        <v>1109</v>
      </c>
      <c r="F57" s="40" t="s">
        <v>230</v>
      </c>
      <c r="G57" s="65">
        <v>0</v>
      </c>
      <c r="H57" s="65">
        <v>2900</v>
      </c>
      <c r="I57" s="58">
        <f t="shared" si="2"/>
        <v>2900</v>
      </c>
      <c r="J57" s="71"/>
      <c r="K57" s="73"/>
    </row>
    <row r="58" s="17" customFormat="1" ht="25.5" spans="1:11">
      <c r="A58" s="42"/>
      <c r="B58" s="43"/>
      <c r="C58" s="47" t="s">
        <v>1085</v>
      </c>
      <c r="D58" s="48" t="s">
        <v>1105</v>
      </c>
      <c r="E58" s="40" t="s">
        <v>1109</v>
      </c>
      <c r="F58" s="40" t="s">
        <v>246</v>
      </c>
      <c r="G58" s="65">
        <v>0</v>
      </c>
      <c r="H58" s="65">
        <v>7000</v>
      </c>
      <c r="I58" s="58">
        <f t="shared" si="2"/>
        <v>7000</v>
      </c>
      <c r="J58" s="71"/>
      <c r="K58" s="73"/>
    </row>
    <row r="59" s="17" customFormat="1" ht="25.5" spans="1:11">
      <c r="A59" s="42"/>
      <c r="B59" s="43"/>
      <c r="C59" s="47" t="s">
        <v>1085</v>
      </c>
      <c r="D59" s="48" t="s">
        <v>1106</v>
      </c>
      <c r="E59" s="40" t="s">
        <v>1109</v>
      </c>
      <c r="F59" s="40" t="s">
        <v>252</v>
      </c>
      <c r="G59" s="65">
        <v>0</v>
      </c>
      <c r="H59" s="65">
        <v>4000</v>
      </c>
      <c r="I59" s="58">
        <f t="shared" si="2"/>
        <v>4000</v>
      </c>
      <c r="J59" s="71"/>
      <c r="K59" s="73"/>
    </row>
    <row r="60" s="17" customFormat="1" ht="22" customHeight="1" spans="1:11">
      <c r="A60" s="42">
        <v>231</v>
      </c>
      <c r="B60" s="43"/>
      <c r="C60" s="43"/>
      <c r="D60" s="44" t="s">
        <v>366</v>
      </c>
      <c r="E60" s="66"/>
      <c r="F60" s="44"/>
      <c r="G60" s="42">
        <v>0</v>
      </c>
      <c r="H60" s="67">
        <f>H61</f>
        <v>3644</v>
      </c>
      <c r="I60" s="58">
        <f t="shared" si="2"/>
        <v>3644</v>
      </c>
      <c r="J60" s="71"/>
      <c r="K60" s="73"/>
    </row>
    <row r="61" s="15" customFormat="1" ht="22" customHeight="1" spans="1:11">
      <c r="A61" s="45"/>
      <c r="B61" s="43" t="s">
        <v>295</v>
      </c>
      <c r="C61" s="46"/>
      <c r="D61" s="40" t="s">
        <v>1154</v>
      </c>
      <c r="E61" s="61"/>
      <c r="F61" s="40"/>
      <c r="G61" s="45">
        <v>0</v>
      </c>
      <c r="H61" s="68">
        <v>3644</v>
      </c>
      <c r="I61" s="58">
        <f t="shared" si="2"/>
        <v>3644</v>
      </c>
      <c r="J61" s="72"/>
      <c r="K61" s="70"/>
    </row>
    <row r="62" s="15" customFormat="1" ht="22" customHeight="1" spans="1:11">
      <c r="A62" s="39">
        <v>232</v>
      </c>
      <c r="B62" s="41"/>
      <c r="C62" s="41"/>
      <c r="D62" s="44" t="s">
        <v>420</v>
      </c>
      <c r="E62" s="44"/>
      <c r="F62" s="44"/>
      <c r="G62" s="39">
        <f>SUM(G63:G65)</f>
        <v>15100</v>
      </c>
      <c r="H62" s="39">
        <f>SUM(H63:H65)</f>
        <v>400</v>
      </c>
      <c r="I62" s="57">
        <f t="shared" si="2"/>
        <v>15500</v>
      </c>
      <c r="J62" s="72"/>
      <c r="K62" s="70"/>
    </row>
    <row r="63" s="15" customFormat="1" ht="22" customHeight="1" spans="1:11">
      <c r="A63" s="36"/>
      <c r="B63" s="43" t="s">
        <v>295</v>
      </c>
      <c r="C63" s="37"/>
      <c r="D63" s="40" t="s">
        <v>1155</v>
      </c>
      <c r="E63" s="40"/>
      <c r="F63" s="40"/>
      <c r="G63" s="36">
        <v>15100</v>
      </c>
      <c r="H63" s="57">
        <v>400</v>
      </c>
      <c r="I63" s="57">
        <f t="shared" si="2"/>
        <v>15500</v>
      </c>
      <c r="J63" s="72"/>
      <c r="K63" s="70"/>
    </row>
    <row r="64" s="15" customFormat="1" ht="22" customHeight="1" spans="1:11">
      <c r="A64" s="36"/>
      <c r="B64" s="37"/>
      <c r="C64" s="37" t="s">
        <v>1156</v>
      </c>
      <c r="D64" s="40" t="s">
        <v>1157</v>
      </c>
      <c r="E64" s="40"/>
      <c r="F64" s="40"/>
      <c r="G64" s="59"/>
      <c r="H64" s="57"/>
      <c r="I64" s="57"/>
      <c r="J64" s="72"/>
      <c r="K64" s="70"/>
    </row>
    <row r="65" s="15" customFormat="1" ht="29" customHeight="1" spans="1:11">
      <c r="A65" s="36"/>
      <c r="B65" s="37"/>
      <c r="C65" s="37" t="s">
        <v>1083</v>
      </c>
      <c r="D65" s="40" t="s">
        <v>1158</v>
      </c>
      <c r="E65" s="40"/>
      <c r="F65" s="40"/>
      <c r="G65" s="59"/>
      <c r="H65" s="57"/>
      <c r="I65" s="57"/>
      <c r="J65" s="72"/>
      <c r="K65" s="70"/>
    </row>
    <row r="66" s="15" customFormat="1" ht="22" customHeight="1" spans="1:11">
      <c r="A66" s="45"/>
      <c r="B66" s="46"/>
      <c r="C66" s="46"/>
      <c r="D66" s="40"/>
      <c r="E66" s="61"/>
      <c r="F66" s="40"/>
      <c r="G66" s="45"/>
      <c r="H66" s="58"/>
      <c r="I66" s="58"/>
      <c r="J66" s="75"/>
      <c r="K66" s="70"/>
    </row>
    <row r="67" s="15" customFormat="1" ht="22" customHeight="1" spans="1:11">
      <c r="A67" s="42"/>
      <c r="B67" s="43"/>
      <c r="C67" s="43"/>
      <c r="D67" s="44" t="s">
        <v>1159</v>
      </c>
      <c r="E67" s="66"/>
      <c r="F67" s="44"/>
      <c r="G67" s="62">
        <f>G6+G43+G60+G62</f>
        <v>38734</v>
      </c>
      <c r="H67" s="62">
        <f>H6+H43+H60+H62</f>
        <v>119700</v>
      </c>
      <c r="I67" s="62">
        <f>I6+I43+I60+I62</f>
        <v>158434</v>
      </c>
      <c r="J67" s="75"/>
      <c r="K67" s="70"/>
    </row>
    <row r="68" s="15" customFormat="1" ht="22" customHeight="1" spans="1:11">
      <c r="A68" s="45"/>
      <c r="B68" s="46"/>
      <c r="C68" s="46"/>
      <c r="D68" s="40" t="s">
        <v>1160</v>
      </c>
      <c r="E68" s="61"/>
      <c r="F68" s="40"/>
      <c r="G68" s="45"/>
      <c r="H68" s="58"/>
      <c r="I68" s="58"/>
      <c r="J68" s="75"/>
      <c r="K68" s="70"/>
    </row>
    <row r="69" s="15" customFormat="1" ht="22" customHeight="1" spans="1:11">
      <c r="A69" s="45"/>
      <c r="B69" s="46"/>
      <c r="C69" s="46"/>
      <c r="D69" s="40" t="s">
        <v>373</v>
      </c>
      <c r="E69" s="61"/>
      <c r="F69" s="40"/>
      <c r="G69" s="45">
        <v>10000</v>
      </c>
      <c r="H69" s="58">
        <v>0</v>
      </c>
      <c r="I69" s="58">
        <f>G69+H69</f>
        <v>10000</v>
      </c>
      <c r="J69" s="75"/>
      <c r="K69" s="70"/>
    </row>
    <row r="70" s="15" customFormat="1" ht="22" customHeight="1" spans="1:11">
      <c r="A70" s="45"/>
      <c r="B70" s="46"/>
      <c r="C70" s="46"/>
      <c r="D70" s="40" t="s">
        <v>1161</v>
      </c>
      <c r="E70" s="61"/>
      <c r="F70" s="40"/>
      <c r="G70" s="45"/>
      <c r="H70" s="58">
        <v>0</v>
      </c>
      <c r="I70" s="58">
        <v>0</v>
      </c>
      <c r="J70" s="75"/>
      <c r="K70" s="70"/>
    </row>
    <row r="71" s="15" customFormat="1" ht="22" customHeight="1" spans="1:11">
      <c r="A71" s="45"/>
      <c r="B71" s="46"/>
      <c r="C71" s="46"/>
      <c r="D71" s="36"/>
      <c r="E71" s="45"/>
      <c r="F71" s="36"/>
      <c r="G71" s="45"/>
      <c r="H71" s="58"/>
      <c r="I71" s="58"/>
      <c r="J71" s="75"/>
      <c r="K71" s="70"/>
    </row>
    <row r="72" s="15" customFormat="1" ht="22" customHeight="1" spans="1:11">
      <c r="A72" s="42"/>
      <c r="B72" s="43"/>
      <c r="C72" s="43"/>
      <c r="D72" s="39" t="s">
        <v>1111</v>
      </c>
      <c r="E72" s="42"/>
      <c r="F72" s="39"/>
      <c r="G72" s="42">
        <f>G67+G69-G68</f>
        <v>48734</v>
      </c>
      <c r="H72" s="62">
        <f>H67+H69-H68+H70</f>
        <v>119700</v>
      </c>
      <c r="I72" s="62">
        <f>I67+I69-I68+I70</f>
        <v>168434</v>
      </c>
      <c r="J72" s="75"/>
      <c r="K72" s="70"/>
    </row>
    <row r="73" spans="8:9">
      <c r="H73" s="74"/>
      <c r="I73" s="74"/>
    </row>
  </sheetData>
  <mergeCells count="12">
    <mergeCell ref="A1:D1"/>
    <mergeCell ref="A2:J2"/>
    <mergeCell ref="E3:F3"/>
    <mergeCell ref="G3:I3"/>
    <mergeCell ref="A4:C4"/>
    <mergeCell ref="D4:D5"/>
    <mergeCell ref="E4:E5"/>
    <mergeCell ref="F4:F5"/>
    <mergeCell ref="G4:G5"/>
    <mergeCell ref="H4:H5"/>
    <mergeCell ref="I4:I5"/>
    <mergeCell ref="J4:J5"/>
  </mergeCells>
  <pageMargins left="0.751388888888889" right="0.751388888888889" top="1" bottom="1" header="0.5" footer="0.708333333333333"/>
  <pageSetup paperSize="9" firstPageNumber="45" fitToHeight="0" orientation="portrait" useFirstPageNumber="1" horizontalDpi="600"/>
  <headerFooter>
    <oddFooter>&amp;C&amp;P</oddFooter>
  </headerFooter>
  <ignoredErrors>
    <ignoredError sqref="G33" formulaRange="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
  <sheetViews>
    <sheetView topLeftCell="A2" workbookViewId="0">
      <selection activeCell="A2" sqref="A2:D2"/>
    </sheetView>
  </sheetViews>
  <sheetFormatPr defaultColWidth="9" defaultRowHeight="14.25" outlineLevelCol="3"/>
  <cols>
    <col min="1" max="4" width="38" customWidth="1"/>
  </cols>
  <sheetData>
    <row r="1" ht="19" customHeight="1" spans="1:2">
      <c r="A1" s="3" t="s">
        <v>1162</v>
      </c>
      <c r="B1" s="3"/>
    </row>
    <row r="2" ht="47" customHeight="1" spans="1:4">
      <c r="A2" s="4" t="s">
        <v>1163</v>
      </c>
      <c r="B2" s="4"/>
      <c r="C2" s="4"/>
      <c r="D2" s="4"/>
    </row>
    <row r="3" ht="28" customHeight="1" spans="1:4">
      <c r="A3" s="5" t="s">
        <v>287</v>
      </c>
      <c r="B3" s="6"/>
      <c r="D3" s="7" t="s">
        <v>34</v>
      </c>
    </row>
    <row r="4" s="1" customFormat="1" ht="41" customHeight="1" spans="1:4">
      <c r="A4" s="8" t="s">
        <v>310</v>
      </c>
      <c r="B4" s="9" t="s">
        <v>38</v>
      </c>
      <c r="C4" s="10" t="s">
        <v>39</v>
      </c>
      <c r="D4" s="10" t="s">
        <v>40</v>
      </c>
    </row>
    <row r="5" s="2" customFormat="1" ht="41" customHeight="1" spans="1:4">
      <c r="A5" s="11" t="s">
        <v>1070</v>
      </c>
      <c r="B5" s="12">
        <v>486000</v>
      </c>
      <c r="C5" s="13">
        <v>90750</v>
      </c>
      <c r="D5" s="13">
        <f>B5+C5</f>
        <v>576750</v>
      </c>
    </row>
    <row r="6" s="2" customFormat="1" ht="41" customHeight="1" spans="1:4">
      <c r="A6" s="14" t="s">
        <v>1071</v>
      </c>
      <c r="B6" s="12">
        <v>467600</v>
      </c>
      <c r="C6" s="13">
        <v>64434</v>
      </c>
      <c r="D6" s="13">
        <f>B6+C6</f>
        <v>532034</v>
      </c>
    </row>
    <row r="7" spans="1:2">
      <c r="A7" s="3"/>
      <c r="B7" s="3"/>
    </row>
    <row r="8" spans="1:2">
      <c r="A8" s="3"/>
      <c r="B8" s="3"/>
    </row>
    <row r="9" spans="1:2">
      <c r="A9" s="3"/>
      <c r="B9" s="3"/>
    </row>
  </sheetData>
  <mergeCells count="1">
    <mergeCell ref="A2:D2"/>
  </mergeCells>
  <pageMargins left="0.751388888888889" right="0.751388888888889" top="1" bottom="1" header="0.5" footer="0.550694444444444"/>
  <pageSetup paperSize="9" scale="87" firstPageNumber="48" fitToHeight="0" orientation="landscape" useFirstPageNumber="1"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23"/>
  <sheetViews>
    <sheetView workbookViewId="0">
      <selection activeCell="C15" sqref="C15"/>
    </sheetView>
  </sheetViews>
  <sheetFormatPr defaultColWidth="10.2833333333333" defaultRowHeight="14.25" outlineLevelCol="2"/>
  <cols>
    <col min="1" max="1" width="7.425" style="3" customWidth="1"/>
    <col min="2" max="2" width="61.5583333333333" style="3" customWidth="1"/>
    <col min="3" max="3" width="11.6916666666667" style="467" customWidth="1"/>
    <col min="4" max="16384" width="10.2833333333333" style="3"/>
  </cols>
  <sheetData>
    <row r="1" ht="54" customHeight="1" spans="2:3">
      <c r="B1" s="468" t="s">
        <v>4</v>
      </c>
      <c r="C1" s="469"/>
    </row>
    <row r="2" ht="17.25" customHeight="1" spans="2:3">
      <c r="B2" s="470"/>
      <c r="C2" s="471"/>
    </row>
    <row r="3" ht="26.1" customHeight="1" spans="2:3">
      <c r="B3" s="472" t="s">
        <v>5</v>
      </c>
      <c r="C3" s="472"/>
    </row>
    <row r="4" ht="26.1" customHeight="1" spans="2:3">
      <c r="B4" s="470" t="s">
        <v>6</v>
      </c>
      <c r="C4" s="471" t="s">
        <v>7</v>
      </c>
    </row>
    <row r="5" ht="26.1" customHeight="1" spans="2:3">
      <c r="B5" s="470" t="s">
        <v>8</v>
      </c>
      <c r="C5" s="471" t="s">
        <v>9</v>
      </c>
    </row>
    <row r="6" ht="26.1" customHeight="1" spans="2:3">
      <c r="B6" s="470" t="s">
        <v>10</v>
      </c>
      <c r="C6" s="471" t="s">
        <v>11</v>
      </c>
    </row>
    <row r="7" ht="26.1" customHeight="1" spans="2:3">
      <c r="B7" s="470" t="s">
        <v>12</v>
      </c>
      <c r="C7" s="471" t="s">
        <v>13</v>
      </c>
    </row>
    <row r="8" ht="26.1" customHeight="1" spans="2:3">
      <c r="B8" s="470" t="s">
        <v>14</v>
      </c>
      <c r="C8" s="471" t="s">
        <v>15</v>
      </c>
    </row>
    <row r="9" ht="26.1" customHeight="1" spans="2:3">
      <c r="B9" s="470" t="s">
        <v>16</v>
      </c>
      <c r="C9" s="473" t="s">
        <v>17</v>
      </c>
    </row>
    <row r="10" ht="26.1" customHeight="1" spans="2:3">
      <c r="B10" s="470" t="s">
        <v>18</v>
      </c>
      <c r="C10" s="473" t="s">
        <v>19</v>
      </c>
    </row>
    <row r="11" ht="26.1" customHeight="1" spans="2:3">
      <c r="B11" s="470" t="s">
        <v>20</v>
      </c>
      <c r="C11" s="473" t="s">
        <v>21</v>
      </c>
    </row>
    <row r="12" ht="26.1" customHeight="1" spans="2:3">
      <c r="B12" s="472" t="s">
        <v>22</v>
      </c>
      <c r="C12" s="472"/>
    </row>
    <row r="13" ht="26.1" customHeight="1" spans="2:3">
      <c r="B13" s="470" t="s">
        <v>23</v>
      </c>
      <c r="C13" s="474" t="s">
        <v>24</v>
      </c>
    </row>
    <row r="14" ht="26.1" customHeight="1" spans="2:3">
      <c r="B14" s="470" t="s">
        <v>25</v>
      </c>
      <c r="C14" s="474" t="s">
        <v>26</v>
      </c>
    </row>
    <row r="15" ht="26.1" customHeight="1" spans="2:3">
      <c r="B15" s="470" t="s">
        <v>27</v>
      </c>
      <c r="C15" s="474" t="s">
        <v>28</v>
      </c>
    </row>
    <row r="23" spans="2:2">
      <c r="B23" s="3" t="s">
        <v>29</v>
      </c>
    </row>
  </sheetData>
  <mergeCells count="1">
    <mergeCell ref="B1:C1"/>
  </mergeCells>
  <pageMargins left="0.751388888888889" right="0.751388888888889" top="1" bottom="0.865972222222222"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7"/>
  <sheetViews>
    <sheetView workbookViewId="0">
      <selection activeCell="A3" sqref="A3"/>
    </sheetView>
  </sheetViews>
  <sheetFormatPr defaultColWidth="10.2833333333333" defaultRowHeight="14.25"/>
  <cols>
    <col min="1" max="1" width="94.1416666666667" style="93" customWidth="1"/>
    <col min="2" max="16384" width="10.2833333333333" style="93"/>
  </cols>
  <sheetData>
    <row r="1" ht="64.5" customHeight="1"/>
    <row r="2" ht="64.5" customHeight="1"/>
    <row r="3" ht="219" customHeight="1" spans="1:1">
      <c r="A3" s="120" t="s">
        <v>30</v>
      </c>
    </row>
    <row r="17" spans="1:1">
      <c r="A17" s="3"/>
    </row>
  </sheetData>
  <pageMargins left="0.75" right="0.75" top="0.984027777777778"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3"/>
  <sheetViews>
    <sheetView workbookViewId="0">
      <selection activeCell="A2" sqref="A2:G2"/>
    </sheetView>
  </sheetViews>
  <sheetFormatPr defaultColWidth="9" defaultRowHeight="15.75" outlineLevelCol="6"/>
  <cols>
    <col min="1" max="1" width="6" style="432" customWidth="1"/>
    <col min="2" max="2" width="35.35" style="435" customWidth="1"/>
    <col min="3" max="3" width="13.875" style="435" hidden="1" customWidth="1"/>
    <col min="4" max="5" width="15.1" style="432" customWidth="1"/>
    <col min="6" max="6" width="15.1" style="436" customWidth="1"/>
    <col min="7" max="7" width="9.625" style="432" hidden="1" customWidth="1"/>
    <col min="8" max="16384" width="9" style="432"/>
  </cols>
  <sheetData>
    <row r="1" s="432" customFormat="1" spans="1:6">
      <c r="A1" s="437" t="s">
        <v>31</v>
      </c>
      <c r="B1" s="437"/>
      <c r="C1" s="435"/>
      <c r="F1" s="436"/>
    </row>
    <row r="2" s="432" customFormat="1" ht="34" customHeight="1" spans="1:7">
      <c r="A2" s="438" t="s">
        <v>32</v>
      </c>
      <c r="B2" s="438"/>
      <c r="C2" s="438"/>
      <c r="D2" s="438"/>
      <c r="E2" s="438"/>
      <c r="F2" s="438"/>
      <c r="G2" s="438"/>
    </row>
    <row r="3" s="433" customFormat="1" ht="21" customHeight="1" spans="1:7">
      <c r="A3" s="439" t="s">
        <v>33</v>
      </c>
      <c r="B3" s="439"/>
      <c r="C3" s="439"/>
      <c r="E3" s="453"/>
      <c r="F3" s="454" t="s">
        <v>34</v>
      </c>
      <c r="G3" s="454"/>
    </row>
    <row r="4" s="434" customFormat="1" ht="20" customHeight="1" spans="1:7">
      <c r="A4" s="440" t="s">
        <v>35</v>
      </c>
      <c r="B4" s="441" t="s">
        <v>36</v>
      </c>
      <c r="C4" s="441" t="s">
        <v>37</v>
      </c>
      <c r="D4" s="440" t="s">
        <v>38</v>
      </c>
      <c r="E4" s="455" t="s">
        <v>39</v>
      </c>
      <c r="F4" s="456" t="s">
        <v>40</v>
      </c>
      <c r="G4" s="457" t="s">
        <v>41</v>
      </c>
    </row>
    <row r="5" s="432" customFormat="1" ht="20" customHeight="1" spans="1:7">
      <c r="A5" s="442">
        <v>1</v>
      </c>
      <c r="B5" s="443" t="s">
        <v>42</v>
      </c>
      <c r="C5" s="444">
        <v>118197.9154</v>
      </c>
      <c r="D5" s="444">
        <v>118197.9154</v>
      </c>
      <c r="E5" s="458">
        <f>E6+E21</f>
        <v>0</v>
      </c>
      <c r="F5" s="459">
        <f t="shared" ref="F5:F44" si="0">D5+E5</f>
        <v>118197.9154</v>
      </c>
      <c r="G5" s="460">
        <f t="shared" ref="G5:G19" si="1">D5/C5-1</f>
        <v>0</v>
      </c>
    </row>
    <row r="6" s="432" customFormat="1" ht="20" customHeight="1" spans="1:7">
      <c r="A6" s="442">
        <v>2</v>
      </c>
      <c r="B6" s="443" t="s">
        <v>43</v>
      </c>
      <c r="C6" s="444">
        <v>59563.846</v>
      </c>
      <c r="D6" s="444">
        <v>59563.846</v>
      </c>
      <c r="E6" s="461">
        <v>0</v>
      </c>
      <c r="F6" s="459">
        <f t="shared" si="0"/>
        <v>59563.846</v>
      </c>
      <c r="G6" s="460">
        <f t="shared" si="1"/>
        <v>0</v>
      </c>
    </row>
    <row r="7" s="432" customFormat="1" ht="20" customHeight="1" spans="1:7">
      <c r="A7" s="442">
        <v>3</v>
      </c>
      <c r="B7" s="445" t="s">
        <v>44</v>
      </c>
      <c r="C7" s="444">
        <v>10983.722</v>
      </c>
      <c r="D7" s="444">
        <v>10983.722</v>
      </c>
      <c r="E7" s="461">
        <v>0</v>
      </c>
      <c r="F7" s="459">
        <f t="shared" si="0"/>
        <v>10983.722</v>
      </c>
      <c r="G7" s="460">
        <f t="shared" si="1"/>
        <v>0</v>
      </c>
    </row>
    <row r="8" s="432" customFormat="1" ht="20" customHeight="1" spans="1:7">
      <c r="A8" s="442">
        <v>4</v>
      </c>
      <c r="B8" s="445" t="s">
        <v>45</v>
      </c>
      <c r="C8" s="444">
        <v>1561.958</v>
      </c>
      <c r="D8" s="444">
        <v>1561.958</v>
      </c>
      <c r="E8" s="461">
        <v>0</v>
      </c>
      <c r="F8" s="459">
        <f t="shared" si="0"/>
        <v>1561.958</v>
      </c>
      <c r="G8" s="460">
        <f t="shared" si="1"/>
        <v>0</v>
      </c>
    </row>
    <row r="9" s="432" customFormat="1" ht="20" customHeight="1" spans="1:7">
      <c r="A9" s="442">
        <v>5</v>
      </c>
      <c r="B9" s="445" t="s">
        <v>46</v>
      </c>
      <c r="C9" s="444">
        <v>747.114</v>
      </c>
      <c r="D9" s="444">
        <v>747.114</v>
      </c>
      <c r="E9" s="461">
        <v>0</v>
      </c>
      <c r="F9" s="459">
        <f t="shared" si="0"/>
        <v>747.114</v>
      </c>
      <c r="G9" s="460">
        <f t="shared" si="1"/>
        <v>0</v>
      </c>
    </row>
    <row r="10" s="432" customFormat="1" ht="20" customHeight="1" spans="1:7">
      <c r="A10" s="442">
        <v>6</v>
      </c>
      <c r="B10" s="445" t="s">
        <v>47</v>
      </c>
      <c r="C10" s="444">
        <v>438.682</v>
      </c>
      <c r="D10" s="444">
        <v>438.682</v>
      </c>
      <c r="E10" s="461">
        <v>0</v>
      </c>
      <c r="F10" s="459">
        <f t="shared" si="0"/>
        <v>438.682</v>
      </c>
      <c r="G10" s="460">
        <f t="shared" si="1"/>
        <v>0</v>
      </c>
    </row>
    <row r="11" s="432" customFormat="1" ht="20" customHeight="1" spans="1:7">
      <c r="A11" s="442">
        <v>7</v>
      </c>
      <c r="B11" s="445" t="s">
        <v>48</v>
      </c>
      <c r="C11" s="444">
        <v>1255.61</v>
      </c>
      <c r="D11" s="444">
        <v>1255.61</v>
      </c>
      <c r="E11" s="461">
        <v>0</v>
      </c>
      <c r="F11" s="459">
        <f t="shared" si="0"/>
        <v>1255.61</v>
      </c>
      <c r="G11" s="460">
        <f t="shared" si="1"/>
        <v>0</v>
      </c>
    </row>
    <row r="12" s="432" customFormat="1" ht="20" customHeight="1" spans="1:7">
      <c r="A12" s="442">
        <v>8</v>
      </c>
      <c r="B12" s="445" t="s">
        <v>49</v>
      </c>
      <c r="C12" s="444">
        <v>2167.36</v>
      </c>
      <c r="D12" s="444">
        <v>2167.36</v>
      </c>
      <c r="E12" s="461">
        <v>0</v>
      </c>
      <c r="F12" s="459">
        <f t="shared" si="0"/>
        <v>2167.36</v>
      </c>
      <c r="G12" s="460">
        <f t="shared" si="1"/>
        <v>0</v>
      </c>
    </row>
    <row r="13" s="432" customFormat="1" ht="20" customHeight="1" spans="1:7">
      <c r="A13" s="442">
        <v>9</v>
      </c>
      <c r="B13" s="445" t="s">
        <v>50</v>
      </c>
      <c r="C13" s="444">
        <v>515.79</v>
      </c>
      <c r="D13" s="444">
        <v>515.79</v>
      </c>
      <c r="E13" s="461">
        <v>0</v>
      </c>
      <c r="F13" s="459">
        <f t="shared" si="0"/>
        <v>515.79</v>
      </c>
      <c r="G13" s="460">
        <f t="shared" si="1"/>
        <v>0</v>
      </c>
    </row>
    <row r="14" s="432" customFormat="1" ht="20" customHeight="1" spans="1:7">
      <c r="A14" s="442">
        <v>10</v>
      </c>
      <c r="B14" s="445" t="s">
        <v>51</v>
      </c>
      <c r="C14" s="444">
        <v>993.026</v>
      </c>
      <c r="D14" s="444">
        <v>993.026</v>
      </c>
      <c r="E14" s="461">
        <v>0</v>
      </c>
      <c r="F14" s="459">
        <f t="shared" si="0"/>
        <v>993.026</v>
      </c>
      <c r="G14" s="460">
        <f t="shared" si="1"/>
        <v>0</v>
      </c>
    </row>
    <row r="15" s="432" customFormat="1" ht="20" customHeight="1" spans="1:7">
      <c r="A15" s="442">
        <v>11</v>
      </c>
      <c r="B15" s="445" t="s">
        <v>52</v>
      </c>
      <c r="C15" s="444">
        <v>27529.64</v>
      </c>
      <c r="D15" s="444">
        <v>27529.64</v>
      </c>
      <c r="E15" s="461">
        <v>0</v>
      </c>
      <c r="F15" s="459">
        <f t="shared" si="0"/>
        <v>27529.64</v>
      </c>
      <c r="G15" s="460">
        <f t="shared" si="1"/>
        <v>0</v>
      </c>
    </row>
    <row r="16" s="432" customFormat="1" ht="20" customHeight="1" spans="1:7">
      <c r="A16" s="442">
        <v>12</v>
      </c>
      <c r="B16" s="445" t="s">
        <v>53</v>
      </c>
      <c r="C16" s="444">
        <v>1411.91</v>
      </c>
      <c r="D16" s="444">
        <v>1411.91</v>
      </c>
      <c r="E16" s="461">
        <v>0</v>
      </c>
      <c r="F16" s="459">
        <f t="shared" si="0"/>
        <v>1411.91</v>
      </c>
      <c r="G16" s="460">
        <f t="shared" si="1"/>
        <v>0</v>
      </c>
    </row>
    <row r="17" s="432" customFormat="1" ht="20" customHeight="1" spans="1:7">
      <c r="A17" s="442">
        <v>13</v>
      </c>
      <c r="B17" s="445" t="s">
        <v>54</v>
      </c>
      <c r="C17" s="444">
        <v>399.086</v>
      </c>
      <c r="D17" s="444">
        <v>399.086</v>
      </c>
      <c r="E17" s="461">
        <v>0</v>
      </c>
      <c r="F17" s="462">
        <f t="shared" si="0"/>
        <v>399.086</v>
      </c>
      <c r="G17" s="460">
        <f t="shared" si="1"/>
        <v>0</v>
      </c>
    </row>
    <row r="18" s="432" customFormat="1" ht="20" customHeight="1" spans="1:7">
      <c r="A18" s="442">
        <v>14</v>
      </c>
      <c r="B18" s="445" t="s">
        <v>55</v>
      </c>
      <c r="C18" s="444">
        <v>11495.344</v>
      </c>
      <c r="D18" s="444">
        <v>11495.344</v>
      </c>
      <c r="E18" s="461">
        <v>0</v>
      </c>
      <c r="F18" s="462">
        <f t="shared" si="0"/>
        <v>11495.344</v>
      </c>
      <c r="G18" s="460">
        <f t="shared" si="1"/>
        <v>0</v>
      </c>
    </row>
    <row r="19" s="432" customFormat="1" ht="20" customHeight="1" spans="1:7">
      <c r="A19" s="442">
        <v>15</v>
      </c>
      <c r="B19" s="445" t="s">
        <v>56</v>
      </c>
      <c r="C19" s="444">
        <v>64.604</v>
      </c>
      <c r="D19" s="444">
        <v>64.604</v>
      </c>
      <c r="E19" s="461">
        <v>0</v>
      </c>
      <c r="F19" s="459">
        <f t="shared" si="0"/>
        <v>64.604</v>
      </c>
      <c r="G19" s="460">
        <f t="shared" si="1"/>
        <v>0</v>
      </c>
    </row>
    <row r="20" s="432" customFormat="1" ht="20" customHeight="1" spans="1:7">
      <c r="A20" s="442">
        <v>16</v>
      </c>
      <c r="B20" s="445" t="s">
        <v>57</v>
      </c>
      <c r="C20" s="444">
        <v>0</v>
      </c>
      <c r="D20" s="444">
        <v>0</v>
      </c>
      <c r="E20" s="461"/>
      <c r="F20" s="459">
        <f t="shared" si="0"/>
        <v>0</v>
      </c>
      <c r="G20" s="460"/>
    </row>
    <row r="21" s="432" customFormat="1" ht="20" customHeight="1" spans="1:7">
      <c r="A21" s="442">
        <v>17</v>
      </c>
      <c r="B21" s="446" t="s">
        <v>58</v>
      </c>
      <c r="C21" s="444">
        <v>58634.0694</v>
      </c>
      <c r="D21" s="444">
        <v>58634.0694</v>
      </c>
      <c r="E21" s="461">
        <f>E22+E24+E27+E25+E29</f>
        <v>0</v>
      </c>
      <c r="F21" s="459">
        <f t="shared" si="0"/>
        <v>58634.0694</v>
      </c>
      <c r="G21" s="460">
        <f t="shared" ref="G21:G25" si="2">D21/C21-1</f>
        <v>0</v>
      </c>
    </row>
    <row r="22" s="432" customFormat="1" ht="20" customHeight="1" spans="1:7">
      <c r="A22" s="442">
        <v>18</v>
      </c>
      <c r="B22" s="445" t="s">
        <v>59</v>
      </c>
      <c r="C22" s="444">
        <v>2498.34088</v>
      </c>
      <c r="D22" s="444">
        <v>2498.34088</v>
      </c>
      <c r="E22" s="461">
        <v>0</v>
      </c>
      <c r="F22" s="459">
        <f t="shared" si="0"/>
        <v>2498.34088</v>
      </c>
      <c r="G22" s="460">
        <f t="shared" si="2"/>
        <v>0</v>
      </c>
    </row>
    <row r="23" s="432" customFormat="1" ht="20" customHeight="1" spans="1:7">
      <c r="A23" s="442">
        <v>19</v>
      </c>
      <c r="B23" s="445" t="s">
        <v>60</v>
      </c>
      <c r="C23" s="444">
        <v>1120.94192</v>
      </c>
      <c r="D23" s="444">
        <v>1120.94192</v>
      </c>
      <c r="E23" s="461">
        <v>0</v>
      </c>
      <c r="F23" s="459">
        <f t="shared" si="0"/>
        <v>1120.94192</v>
      </c>
      <c r="G23" s="460">
        <f t="shared" si="2"/>
        <v>0</v>
      </c>
    </row>
    <row r="24" s="432" customFormat="1" ht="20" customHeight="1" spans="1:7">
      <c r="A24" s="442">
        <v>20</v>
      </c>
      <c r="B24" s="445" t="s">
        <v>61</v>
      </c>
      <c r="C24" s="444">
        <v>2877.25376</v>
      </c>
      <c r="D24" s="444">
        <v>2877.25376</v>
      </c>
      <c r="E24" s="461">
        <v>0</v>
      </c>
      <c r="F24" s="459">
        <f t="shared" si="0"/>
        <v>2877.25376</v>
      </c>
      <c r="G24" s="460">
        <f t="shared" si="2"/>
        <v>0</v>
      </c>
    </row>
    <row r="25" s="432" customFormat="1" ht="20" customHeight="1" spans="1:7">
      <c r="A25" s="442">
        <v>21</v>
      </c>
      <c r="B25" s="445" t="s">
        <v>62</v>
      </c>
      <c r="C25" s="444">
        <v>12251.9923</v>
      </c>
      <c r="D25" s="444">
        <v>12251.9923</v>
      </c>
      <c r="E25" s="461">
        <v>0</v>
      </c>
      <c r="F25" s="459">
        <f t="shared" si="0"/>
        <v>12251.9923</v>
      </c>
      <c r="G25" s="460">
        <f t="shared" si="2"/>
        <v>0</v>
      </c>
    </row>
    <row r="26" s="432" customFormat="1" ht="20" customHeight="1" spans="1:7">
      <c r="A26" s="442">
        <v>22</v>
      </c>
      <c r="B26" s="445" t="s">
        <v>63</v>
      </c>
      <c r="C26" s="444">
        <v>0</v>
      </c>
      <c r="D26" s="444">
        <v>0</v>
      </c>
      <c r="E26" s="461">
        <v>0</v>
      </c>
      <c r="F26" s="459">
        <f t="shared" si="0"/>
        <v>0</v>
      </c>
      <c r="G26" s="460"/>
    </row>
    <row r="27" s="432" customFormat="1" ht="20" customHeight="1" spans="1:7">
      <c r="A27" s="442">
        <v>23</v>
      </c>
      <c r="B27" s="445" t="s">
        <v>64</v>
      </c>
      <c r="C27" s="444">
        <v>38752.79276</v>
      </c>
      <c r="D27" s="444">
        <v>38752.79276</v>
      </c>
      <c r="E27" s="461">
        <v>0</v>
      </c>
      <c r="F27" s="459">
        <f t="shared" si="0"/>
        <v>38752.79276</v>
      </c>
      <c r="G27" s="460">
        <f t="shared" ref="G27:G34" si="3">D27/C27-1</f>
        <v>0</v>
      </c>
    </row>
    <row r="28" s="432" customFormat="1" ht="20" customHeight="1" spans="1:7">
      <c r="A28" s="442">
        <v>24</v>
      </c>
      <c r="B28" s="445" t="s">
        <v>65</v>
      </c>
      <c r="C28" s="444">
        <v>812.76</v>
      </c>
      <c r="D28" s="444">
        <v>812.76</v>
      </c>
      <c r="E28" s="461">
        <v>0</v>
      </c>
      <c r="F28" s="459">
        <f t="shared" si="0"/>
        <v>812.76</v>
      </c>
      <c r="G28" s="460">
        <f t="shared" si="3"/>
        <v>0</v>
      </c>
    </row>
    <row r="29" s="432" customFormat="1" ht="20" customHeight="1" spans="1:7">
      <c r="A29" s="442">
        <v>25</v>
      </c>
      <c r="B29" s="445" t="s">
        <v>66</v>
      </c>
      <c r="C29" s="444">
        <v>1440.9297</v>
      </c>
      <c r="D29" s="444">
        <v>1440.9297</v>
      </c>
      <c r="E29" s="461">
        <v>0</v>
      </c>
      <c r="F29" s="459">
        <f t="shared" si="0"/>
        <v>1440.9297</v>
      </c>
      <c r="G29" s="460">
        <f t="shared" si="3"/>
        <v>0</v>
      </c>
    </row>
    <row r="30" s="432" customFormat="1" ht="20" customHeight="1" spans="1:7">
      <c r="A30" s="442">
        <v>26</v>
      </c>
      <c r="B30" s="443" t="s">
        <v>67</v>
      </c>
      <c r="C30" s="444">
        <v>19690.4531952381</v>
      </c>
      <c r="D30" s="444">
        <v>19690.4531952381</v>
      </c>
      <c r="E30" s="461">
        <f>SUM(E31:E43)</f>
        <v>0</v>
      </c>
      <c r="F30" s="459">
        <f t="shared" si="0"/>
        <v>19690.4531952381</v>
      </c>
      <c r="G30" s="460">
        <f t="shared" si="3"/>
        <v>0</v>
      </c>
    </row>
    <row r="31" s="432" customFormat="1" ht="20" customHeight="1" spans="1:7">
      <c r="A31" s="442">
        <v>27</v>
      </c>
      <c r="B31" s="445" t="s">
        <v>68</v>
      </c>
      <c r="C31" s="444">
        <v>14644.9626666667</v>
      </c>
      <c r="D31" s="444">
        <v>14644.9626666667</v>
      </c>
      <c r="E31" s="461">
        <v>0</v>
      </c>
      <c r="F31" s="459">
        <f t="shared" si="0"/>
        <v>14644.9626666667</v>
      </c>
      <c r="G31" s="460">
        <f t="shared" si="3"/>
        <v>0</v>
      </c>
    </row>
    <row r="32" s="432" customFormat="1" ht="20" customHeight="1" spans="1:7">
      <c r="A32" s="442">
        <v>28</v>
      </c>
      <c r="B32" s="445" t="s">
        <v>69</v>
      </c>
      <c r="C32" s="444">
        <v>97.4791</v>
      </c>
      <c r="D32" s="444">
        <v>97.4791</v>
      </c>
      <c r="E32" s="461">
        <v>0</v>
      </c>
      <c r="F32" s="459">
        <f t="shared" si="0"/>
        <v>97.4791</v>
      </c>
      <c r="G32" s="460">
        <f t="shared" si="3"/>
        <v>0</v>
      </c>
    </row>
    <row r="33" s="432" customFormat="1" ht="20" customHeight="1" spans="1:7">
      <c r="A33" s="442">
        <v>29</v>
      </c>
      <c r="B33" s="445" t="s">
        <v>70</v>
      </c>
      <c r="C33" s="444">
        <v>3347.05285714286</v>
      </c>
      <c r="D33" s="444">
        <v>3347.05285714286</v>
      </c>
      <c r="E33" s="461">
        <v>0</v>
      </c>
      <c r="F33" s="459">
        <f t="shared" si="0"/>
        <v>3347.05285714286</v>
      </c>
      <c r="G33" s="460">
        <f t="shared" si="3"/>
        <v>0</v>
      </c>
    </row>
    <row r="34" s="432" customFormat="1" ht="20" customHeight="1" spans="1:7">
      <c r="A34" s="442">
        <v>30</v>
      </c>
      <c r="B34" s="445" t="s">
        <v>71</v>
      </c>
      <c r="C34" s="444">
        <v>1600.95857142857</v>
      </c>
      <c r="D34" s="444">
        <v>1600.95857142857</v>
      </c>
      <c r="E34" s="461">
        <v>0</v>
      </c>
      <c r="F34" s="459">
        <f t="shared" si="0"/>
        <v>1600.95857142857</v>
      </c>
      <c r="G34" s="460">
        <f t="shared" si="3"/>
        <v>0</v>
      </c>
    </row>
    <row r="35" s="432" customFormat="1" ht="20" customHeight="1" spans="1:7">
      <c r="A35" s="442">
        <v>31</v>
      </c>
      <c r="B35" s="445" t="s">
        <v>72</v>
      </c>
      <c r="C35" s="444">
        <v>0</v>
      </c>
      <c r="D35" s="444">
        <v>0</v>
      </c>
      <c r="E35" s="461">
        <v>0</v>
      </c>
      <c r="F35" s="459">
        <f t="shared" si="0"/>
        <v>0</v>
      </c>
      <c r="G35" s="460"/>
    </row>
    <row r="36" s="432" customFormat="1" ht="20" customHeight="1" spans="1:7">
      <c r="A36" s="442">
        <v>32</v>
      </c>
      <c r="B36" s="443" t="s">
        <v>73</v>
      </c>
      <c r="C36" s="444">
        <v>5250.34028571429</v>
      </c>
      <c r="D36" s="444">
        <v>5250.34028571429</v>
      </c>
      <c r="E36" s="461">
        <v>0</v>
      </c>
      <c r="F36" s="459">
        <f t="shared" si="0"/>
        <v>5250.34028571429</v>
      </c>
      <c r="G36" s="460">
        <f t="shared" ref="G36:G42" si="4">D36/C36-1</f>
        <v>0</v>
      </c>
    </row>
    <row r="37" s="432" customFormat="1" ht="20" customHeight="1" spans="1:7">
      <c r="A37" s="442">
        <v>33</v>
      </c>
      <c r="B37" s="445" t="s">
        <v>74</v>
      </c>
      <c r="C37" s="444">
        <v>3661.24066666667</v>
      </c>
      <c r="D37" s="444">
        <v>3661.24066666667</v>
      </c>
      <c r="E37" s="461">
        <v>0</v>
      </c>
      <c r="F37" s="459">
        <f t="shared" si="0"/>
        <v>3661.24066666667</v>
      </c>
      <c r="G37" s="460">
        <f t="shared" si="4"/>
        <v>0</v>
      </c>
    </row>
    <row r="38" s="432" customFormat="1" ht="20" customHeight="1" spans="1:7">
      <c r="A38" s="442">
        <v>34</v>
      </c>
      <c r="B38" s="445" t="s">
        <v>75</v>
      </c>
      <c r="C38" s="444">
        <v>669.410571428571</v>
      </c>
      <c r="D38" s="444">
        <v>669.410571428571</v>
      </c>
      <c r="E38" s="461">
        <v>0</v>
      </c>
      <c r="F38" s="459">
        <f t="shared" si="0"/>
        <v>669.410571428571</v>
      </c>
      <c r="G38" s="460">
        <f t="shared" si="4"/>
        <v>0</v>
      </c>
    </row>
    <row r="39" s="432" customFormat="1" ht="20" customHeight="1" spans="1:7">
      <c r="A39" s="442">
        <v>35</v>
      </c>
      <c r="B39" s="445" t="s">
        <v>76</v>
      </c>
      <c r="C39" s="444">
        <v>320.191714285714</v>
      </c>
      <c r="D39" s="444">
        <v>320.191714285714</v>
      </c>
      <c r="E39" s="461">
        <v>0</v>
      </c>
      <c r="F39" s="459">
        <f t="shared" si="0"/>
        <v>320.191714285714</v>
      </c>
      <c r="G39" s="460">
        <f t="shared" si="4"/>
        <v>0</v>
      </c>
    </row>
    <row r="40" s="432" customFormat="1" ht="20" customHeight="1" spans="1:7">
      <c r="A40" s="442">
        <v>36</v>
      </c>
      <c r="B40" s="445" t="s">
        <v>77</v>
      </c>
      <c r="C40" s="444">
        <v>146.227333333333</v>
      </c>
      <c r="D40" s="444">
        <v>146.227333333333</v>
      </c>
      <c r="E40" s="461">
        <v>0</v>
      </c>
      <c r="F40" s="459">
        <f t="shared" si="0"/>
        <v>146.227333333333</v>
      </c>
      <c r="G40" s="460">
        <f t="shared" si="4"/>
        <v>0</v>
      </c>
    </row>
    <row r="41" s="432" customFormat="1" ht="20" customHeight="1" spans="1:7">
      <c r="A41" s="442">
        <v>37</v>
      </c>
      <c r="B41" s="445" t="s">
        <v>78</v>
      </c>
      <c r="C41" s="444">
        <v>425.582571428571</v>
      </c>
      <c r="D41" s="444">
        <v>425.582571428571</v>
      </c>
      <c r="E41" s="461">
        <v>0</v>
      </c>
      <c r="F41" s="459">
        <f t="shared" si="0"/>
        <v>425.582571428571</v>
      </c>
      <c r="G41" s="460">
        <f t="shared" si="4"/>
        <v>0</v>
      </c>
    </row>
    <row r="42" s="432" customFormat="1" ht="20" customHeight="1" spans="1:7">
      <c r="A42" s="442">
        <v>38</v>
      </c>
      <c r="B42" s="445" t="s">
        <v>79</v>
      </c>
      <c r="C42" s="444">
        <v>27.6874285714286</v>
      </c>
      <c r="D42" s="444">
        <v>27.6874285714286</v>
      </c>
      <c r="E42" s="461">
        <v>0</v>
      </c>
      <c r="F42" s="459">
        <f t="shared" si="0"/>
        <v>27.6874285714286</v>
      </c>
      <c r="G42" s="460">
        <f t="shared" si="4"/>
        <v>0</v>
      </c>
    </row>
    <row r="43" s="432" customFormat="1" ht="20" customHeight="1" spans="1:7">
      <c r="A43" s="442">
        <v>39</v>
      </c>
      <c r="B43" s="445" t="s">
        <v>80</v>
      </c>
      <c r="C43" s="444">
        <v>0</v>
      </c>
      <c r="D43" s="444">
        <v>0</v>
      </c>
      <c r="E43" s="461">
        <v>0</v>
      </c>
      <c r="F43" s="459">
        <f t="shared" si="0"/>
        <v>0</v>
      </c>
      <c r="G43" s="460"/>
    </row>
    <row r="44" s="432" customFormat="1" ht="20" customHeight="1" spans="1:7">
      <c r="A44" s="442">
        <v>40</v>
      </c>
      <c r="B44" s="443" t="s">
        <v>81</v>
      </c>
      <c r="C44" s="444">
        <v>143138.708880952</v>
      </c>
      <c r="D44" s="444">
        <v>143138.708880952</v>
      </c>
      <c r="E44" s="461">
        <f>SUM(E46:E59)</f>
        <v>0</v>
      </c>
      <c r="F44" s="459">
        <f t="shared" si="0"/>
        <v>143138.708880952</v>
      </c>
      <c r="G44" s="460">
        <f t="shared" ref="G44:G47" si="5">D44/C44-1</f>
        <v>0</v>
      </c>
    </row>
    <row r="45" s="432" customFormat="1" ht="20" customHeight="1" spans="1:7">
      <c r="A45" s="442">
        <v>41</v>
      </c>
      <c r="B45" s="443" t="s">
        <v>82</v>
      </c>
      <c r="C45" s="444">
        <v>0</v>
      </c>
      <c r="D45" s="444">
        <v>0</v>
      </c>
      <c r="E45" s="461"/>
      <c r="F45" s="459"/>
      <c r="G45" s="460"/>
    </row>
    <row r="46" s="432" customFormat="1" ht="20" customHeight="1" spans="1:7">
      <c r="A46" s="442">
        <v>42</v>
      </c>
      <c r="B46" s="447" t="s">
        <v>83</v>
      </c>
      <c r="C46" s="444">
        <v>116702.345700952</v>
      </c>
      <c r="D46" s="444">
        <v>116702.345700952</v>
      </c>
      <c r="E46" s="463">
        <f t="shared" ref="D46:F46" si="6">E61+E51+E53+E54+E23+E50+E57+E55+E56+E58+E59+E52</f>
        <v>0</v>
      </c>
      <c r="F46" s="459">
        <f t="shared" ref="F46:F51" si="7">D46+E46</f>
        <v>116702.345700952</v>
      </c>
      <c r="G46" s="460">
        <f t="shared" si="5"/>
        <v>0</v>
      </c>
    </row>
    <row r="47" s="432" customFormat="1" ht="20" customHeight="1" spans="1:7">
      <c r="A47" s="442">
        <v>43</v>
      </c>
      <c r="B47" s="447" t="s">
        <v>84</v>
      </c>
      <c r="C47" s="444">
        <v>26436.36318</v>
      </c>
      <c r="D47" s="444">
        <v>26436.36318</v>
      </c>
      <c r="E47" s="463">
        <f t="shared" ref="D47:F47" si="8">E21-E23-SUM(E50:E59)</f>
        <v>0</v>
      </c>
      <c r="F47" s="459">
        <f t="shared" si="7"/>
        <v>26436.36318</v>
      </c>
      <c r="G47" s="460">
        <f t="shared" si="5"/>
        <v>0</v>
      </c>
    </row>
    <row r="48" s="432" customFormat="1" ht="20" customHeight="1" spans="1:7">
      <c r="A48" s="442">
        <v>44</v>
      </c>
      <c r="B48" s="443" t="s">
        <v>85</v>
      </c>
      <c r="C48" s="444">
        <v>0</v>
      </c>
      <c r="D48" s="444">
        <v>0</v>
      </c>
      <c r="E48" s="461"/>
      <c r="F48" s="459"/>
      <c r="G48" s="460"/>
    </row>
    <row r="49" s="432" customFormat="1" ht="20" customHeight="1" spans="1:7">
      <c r="A49" s="442">
        <v>45</v>
      </c>
      <c r="B49" s="448" t="s">
        <v>86</v>
      </c>
      <c r="C49" s="444">
        <v>91761.55222</v>
      </c>
      <c r="D49" s="444">
        <v>91761.55222</v>
      </c>
      <c r="E49" s="463">
        <f t="shared" ref="D49:F49" si="9">E6+E23+E51+E53+E54+E50+E59+E55+E56+E57+E58+E52</f>
        <v>0</v>
      </c>
      <c r="F49" s="459">
        <f t="shared" si="7"/>
        <v>91761.55222</v>
      </c>
      <c r="G49" s="460">
        <f>D49/C49-1</f>
        <v>0</v>
      </c>
    </row>
    <row r="50" s="432" customFormat="1" ht="20" customHeight="1" spans="1:7">
      <c r="A50" s="442">
        <v>46</v>
      </c>
      <c r="B50" s="448" t="s">
        <v>87</v>
      </c>
      <c r="C50" s="444">
        <v>60.94658</v>
      </c>
      <c r="D50" s="444">
        <v>60.94658</v>
      </c>
      <c r="E50" s="461"/>
      <c r="F50" s="459">
        <f t="shared" si="7"/>
        <v>60.94658</v>
      </c>
      <c r="G50" s="460">
        <f>D50/C50-1</f>
        <v>0</v>
      </c>
    </row>
    <row r="51" s="432" customFormat="1" ht="20" customHeight="1" spans="1:7">
      <c r="A51" s="442">
        <v>47</v>
      </c>
      <c r="B51" s="448" t="s">
        <v>88</v>
      </c>
      <c r="C51" s="444">
        <v>355.13444</v>
      </c>
      <c r="D51" s="444">
        <v>355.13444</v>
      </c>
      <c r="E51" s="461"/>
      <c r="F51" s="459">
        <f t="shared" si="7"/>
        <v>355.13444</v>
      </c>
      <c r="G51" s="460">
        <f>D51/C51-1</f>
        <v>0</v>
      </c>
    </row>
    <row r="52" s="432" customFormat="1" ht="20" customHeight="1" spans="1:7">
      <c r="A52" s="442">
        <v>48</v>
      </c>
      <c r="B52" s="449" t="s">
        <v>89</v>
      </c>
      <c r="C52" s="444">
        <v>644.24776</v>
      </c>
      <c r="D52" s="444">
        <v>644.24776</v>
      </c>
      <c r="E52" s="464"/>
      <c r="F52" s="459"/>
      <c r="G52" s="460"/>
    </row>
    <row r="53" s="432" customFormat="1" ht="20" customHeight="1" spans="1:7">
      <c r="A53" s="442">
        <v>49</v>
      </c>
      <c r="B53" s="448" t="s">
        <v>90</v>
      </c>
      <c r="C53" s="444">
        <v>373.20272</v>
      </c>
      <c r="D53" s="444">
        <v>373.20272</v>
      </c>
      <c r="E53" s="461"/>
      <c r="F53" s="459">
        <f t="shared" ref="F53:F60" si="10">D53+E53</f>
        <v>373.20272</v>
      </c>
      <c r="G53" s="460">
        <f t="shared" ref="G53:G60" si="11">D53/C53-1</f>
        <v>0</v>
      </c>
    </row>
    <row r="54" s="432" customFormat="1" ht="20" customHeight="1" spans="1:7">
      <c r="A54" s="442">
        <v>50</v>
      </c>
      <c r="B54" s="448" t="s">
        <v>91</v>
      </c>
      <c r="C54" s="444">
        <v>353.57144</v>
      </c>
      <c r="D54" s="444">
        <v>353.57144</v>
      </c>
      <c r="E54" s="461"/>
      <c r="F54" s="459">
        <f t="shared" si="10"/>
        <v>353.57144</v>
      </c>
      <c r="G54" s="460">
        <f t="shared" si="11"/>
        <v>0</v>
      </c>
    </row>
    <row r="55" s="432" customFormat="1" ht="20" customHeight="1" spans="1:7">
      <c r="A55" s="442">
        <v>51</v>
      </c>
      <c r="B55" s="448" t="s">
        <v>92</v>
      </c>
      <c r="C55" s="444">
        <v>252.27862</v>
      </c>
      <c r="D55" s="444">
        <v>252.27862</v>
      </c>
      <c r="E55" s="461"/>
      <c r="F55" s="459">
        <f t="shared" si="10"/>
        <v>252.27862</v>
      </c>
      <c r="G55" s="460">
        <f t="shared" si="11"/>
        <v>0</v>
      </c>
    </row>
    <row r="56" s="432" customFormat="1" ht="20" customHeight="1" spans="1:7">
      <c r="A56" s="442">
        <v>52</v>
      </c>
      <c r="B56" s="448" t="s">
        <v>93</v>
      </c>
      <c r="C56" s="444">
        <v>23690.95368</v>
      </c>
      <c r="D56" s="444">
        <v>23690.95368</v>
      </c>
      <c r="E56" s="461">
        <v>0</v>
      </c>
      <c r="F56" s="459">
        <f t="shared" si="10"/>
        <v>23690.95368</v>
      </c>
      <c r="G56" s="460">
        <f t="shared" si="11"/>
        <v>0</v>
      </c>
    </row>
    <row r="57" s="432" customFormat="1" ht="20" customHeight="1" spans="1:7">
      <c r="A57" s="442">
        <v>53</v>
      </c>
      <c r="B57" s="448" t="s">
        <v>94</v>
      </c>
      <c r="C57" s="444">
        <v>0</v>
      </c>
      <c r="D57" s="444">
        <v>0</v>
      </c>
      <c r="E57" s="461"/>
      <c r="F57" s="459">
        <f t="shared" si="10"/>
        <v>0</v>
      </c>
      <c r="G57" s="460" t="e">
        <f t="shared" si="11"/>
        <v>#DIV/0!</v>
      </c>
    </row>
    <row r="58" s="432" customFormat="1" ht="20" customHeight="1" spans="1:7">
      <c r="A58" s="442">
        <v>54</v>
      </c>
      <c r="B58" s="448" t="s">
        <v>95</v>
      </c>
      <c r="C58" s="444">
        <v>0</v>
      </c>
      <c r="D58" s="444">
        <v>0</v>
      </c>
      <c r="E58" s="461"/>
      <c r="F58" s="459">
        <f t="shared" si="10"/>
        <v>0</v>
      </c>
      <c r="G58" s="460" t="e">
        <f t="shared" si="11"/>
        <v>#DIV/0!</v>
      </c>
    </row>
    <row r="59" s="432" customFormat="1" ht="20" customHeight="1" spans="1:7">
      <c r="A59" s="442">
        <v>55</v>
      </c>
      <c r="B59" s="448" t="s">
        <v>96</v>
      </c>
      <c r="C59" s="444">
        <v>5346.42906</v>
      </c>
      <c r="D59" s="444">
        <v>5346.42906</v>
      </c>
      <c r="E59" s="461">
        <v>0</v>
      </c>
      <c r="F59" s="459">
        <f t="shared" si="10"/>
        <v>5346.42906</v>
      </c>
      <c r="G59" s="460">
        <f t="shared" si="11"/>
        <v>0</v>
      </c>
    </row>
    <row r="60" s="432" customFormat="1" ht="20" customHeight="1" spans="1:7">
      <c r="A60" s="442">
        <v>56</v>
      </c>
      <c r="B60" s="450" t="s">
        <v>97</v>
      </c>
      <c r="C60" s="444">
        <v>0</v>
      </c>
      <c r="D60" s="444">
        <v>0</v>
      </c>
      <c r="E60" s="461"/>
      <c r="F60" s="459"/>
      <c r="G60" s="460"/>
    </row>
    <row r="61" s="432" customFormat="1" ht="20" customHeight="1" spans="1:7">
      <c r="A61" s="442">
        <v>57</v>
      </c>
      <c r="B61" s="443" t="s">
        <v>98</v>
      </c>
      <c r="C61" s="444">
        <v>84504.6394809524</v>
      </c>
      <c r="D61" s="444">
        <v>84504.6394809524</v>
      </c>
      <c r="E61" s="461"/>
      <c r="F61" s="459">
        <f>D61+E61</f>
        <v>84504.6394809524</v>
      </c>
      <c r="G61" s="460">
        <f>D61/C61-1</f>
        <v>0</v>
      </c>
    </row>
    <row r="62" s="432" customFormat="1" ht="20" customHeight="1" spans="1:7">
      <c r="A62" s="442">
        <v>58</v>
      </c>
      <c r="B62" s="443" t="s">
        <v>99</v>
      </c>
      <c r="C62" s="451">
        <f>C61/C44</f>
        <v>0.590368881636585</v>
      </c>
      <c r="D62" s="451">
        <f>D61/D44</f>
        <v>0.590368881636585</v>
      </c>
      <c r="E62" s="461"/>
      <c r="F62" s="465">
        <f>F61/F44</f>
        <v>0.590368881636585</v>
      </c>
      <c r="G62" s="466"/>
    </row>
    <row r="63" spans="4:4">
      <c r="D63" s="452"/>
    </row>
  </sheetData>
  <mergeCells count="2">
    <mergeCell ref="A2:G2"/>
    <mergeCell ref="A3:C3"/>
  </mergeCells>
  <pageMargins left="0.751388888888889" right="0.751388888888889" top="1" bottom="1" header="0.5" footer="0.66875"/>
  <pageSetup paperSize="9" fitToHeight="0" orientation="portrait" useFirstPageNumber="1" horizontalDpi="600"/>
  <headerFooter>
    <oddFooter>&amp;C&amp;P</oddFooter>
  </headerFooter>
  <ignoredErrors>
    <ignoredError sqref="D62"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1"/>
  <sheetViews>
    <sheetView workbookViewId="0">
      <selection activeCell="A2" sqref="A2:L2"/>
    </sheetView>
  </sheetViews>
  <sheetFormatPr defaultColWidth="9" defaultRowHeight="14.25"/>
  <cols>
    <col min="1" max="1" width="9.375" customWidth="1"/>
    <col min="2" max="2" width="29.75" customWidth="1"/>
    <col min="3" max="3" width="11.625" customWidth="1"/>
    <col min="4" max="4" width="10.25" customWidth="1"/>
    <col min="5" max="5" width="9.875" customWidth="1"/>
    <col min="6" max="6" width="11.875" customWidth="1"/>
    <col min="7" max="7" width="11" customWidth="1"/>
    <col min="8" max="8" width="8.875" customWidth="1"/>
    <col min="9" max="9" width="9.25" customWidth="1"/>
    <col min="10" max="10" width="10.625" style="399" customWidth="1"/>
    <col min="11" max="11" width="10.375" style="400" customWidth="1"/>
    <col min="12" max="12" width="10.875" style="400" customWidth="1"/>
  </cols>
  <sheetData>
    <row r="1" ht="25" customHeight="1" spans="1:2">
      <c r="A1" s="401" t="s">
        <v>100</v>
      </c>
      <c r="B1" s="401"/>
    </row>
    <row r="2" ht="32" customHeight="1" spans="1:12">
      <c r="A2" s="402" t="s">
        <v>101</v>
      </c>
      <c r="B2" s="402"/>
      <c r="C2" s="402"/>
      <c r="D2" s="402"/>
      <c r="E2" s="402"/>
      <c r="F2" s="402"/>
      <c r="G2" s="402"/>
      <c r="H2" s="402"/>
      <c r="I2" s="402"/>
      <c r="J2" s="413"/>
      <c r="K2" s="414"/>
      <c r="L2" s="414"/>
    </row>
    <row r="3" spans="1:12">
      <c r="A3" s="403" t="s">
        <v>33</v>
      </c>
      <c r="B3" s="403"/>
      <c r="C3" s="404"/>
      <c r="D3" s="404"/>
      <c r="E3" s="404"/>
      <c r="F3" s="404"/>
      <c r="G3" s="404"/>
      <c r="H3" s="404"/>
      <c r="I3" s="404"/>
      <c r="J3" s="415"/>
      <c r="K3" s="416"/>
      <c r="L3" s="416" t="s">
        <v>34</v>
      </c>
    </row>
    <row r="4" s="398" customFormat="1" spans="1:12">
      <c r="A4" s="405" t="s">
        <v>102</v>
      </c>
      <c r="B4" s="406" t="s">
        <v>103</v>
      </c>
      <c r="C4" s="406" t="s">
        <v>104</v>
      </c>
      <c r="D4" s="406" t="s">
        <v>105</v>
      </c>
      <c r="E4" s="406" t="s">
        <v>106</v>
      </c>
      <c r="F4" s="406" t="s">
        <v>107</v>
      </c>
      <c r="G4" s="406" t="s">
        <v>108</v>
      </c>
      <c r="H4" s="406" t="s">
        <v>109</v>
      </c>
      <c r="I4" s="406" t="s">
        <v>110</v>
      </c>
      <c r="J4" s="417" t="s">
        <v>111</v>
      </c>
      <c r="K4" s="418" t="s">
        <v>112</v>
      </c>
      <c r="L4" s="418" t="s">
        <v>113</v>
      </c>
    </row>
    <row r="5" s="15" customFormat="1" spans="1:12">
      <c r="A5" s="405"/>
      <c r="B5" s="406"/>
      <c r="C5" s="406"/>
      <c r="D5" s="406"/>
      <c r="E5" s="406"/>
      <c r="F5" s="406"/>
      <c r="G5" s="406"/>
      <c r="H5" s="406"/>
      <c r="I5" s="406"/>
      <c r="J5" s="419"/>
      <c r="K5" s="420"/>
      <c r="L5" s="420"/>
    </row>
    <row r="6" s="15" customFormat="1" spans="1:12">
      <c r="A6" s="407" t="s">
        <v>114</v>
      </c>
      <c r="B6" s="408"/>
      <c r="C6" s="409">
        <f t="shared" ref="C6:J6" si="0">SUM(C7:C86)</f>
        <v>12179.682</v>
      </c>
      <c r="D6" s="409">
        <f t="shared" si="0"/>
        <v>1332</v>
      </c>
      <c r="E6" s="409">
        <f t="shared" si="0"/>
        <v>1624.89</v>
      </c>
      <c r="F6" s="409">
        <f t="shared" si="0"/>
        <v>11889.39</v>
      </c>
      <c r="G6" s="409">
        <f t="shared" si="0"/>
        <v>42594.36</v>
      </c>
      <c r="H6" s="409">
        <f t="shared" si="0"/>
        <v>430</v>
      </c>
      <c r="I6" s="409">
        <f t="shared" si="0"/>
        <v>682.36</v>
      </c>
      <c r="J6" s="421">
        <f>SUM(J7:J91)</f>
        <v>58634</v>
      </c>
      <c r="K6" s="421">
        <f>SUM(K7:K91)</f>
        <v>1.08268949361445e-12</v>
      </c>
      <c r="L6" s="421">
        <f>SUM(L7:L91)</f>
        <v>58634</v>
      </c>
    </row>
    <row r="7" s="15" customFormat="1" spans="1:12">
      <c r="A7" s="410" t="s">
        <v>115</v>
      </c>
      <c r="B7" s="411" t="s">
        <v>116</v>
      </c>
      <c r="C7" s="409">
        <v>2500</v>
      </c>
      <c r="D7" s="412">
        <v>0</v>
      </c>
      <c r="E7" s="412">
        <v>0</v>
      </c>
      <c r="F7" s="412">
        <v>2554.42</v>
      </c>
      <c r="G7" s="412">
        <v>0</v>
      </c>
      <c r="H7" s="412">
        <v>0</v>
      </c>
      <c r="I7" s="412">
        <v>0</v>
      </c>
      <c r="J7" s="421">
        <f t="shared" ref="J7:J70" si="1">SUM(D7:I7)</f>
        <v>2554.42</v>
      </c>
      <c r="K7" s="422">
        <f>L7-J7</f>
        <v>-54.4200000000001</v>
      </c>
      <c r="L7" s="423">
        <v>2500</v>
      </c>
    </row>
    <row r="8" s="15" customFormat="1" spans="1:12">
      <c r="A8" s="410" t="s">
        <v>117</v>
      </c>
      <c r="B8" s="411" t="s">
        <v>118</v>
      </c>
      <c r="C8" s="409">
        <v>1000</v>
      </c>
      <c r="D8" s="412">
        <v>0</v>
      </c>
      <c r="E8" s="412">
        <v>0</v>
      </c>
      <c r="F8" s="412">
        <v>2051.1</v>
      </c>
      <c r="G8" s="412">
        <v>0</v>
      </c>
      <c r="H8" s="412">
        <v>0</v>
      </c>
      <c r="I8" s="412">
        <v>146.36</v>
      </c>
      <c r="J8" s="421">
        <f t="shared" si="1"/>
        <v>2197.46</v>
      </c>
      <c r="K8" s="422">
        <f t="shared" ref="K8:K16" si="2">L8-J8</f>
        <v>-597.46</v>
      </c>
      <c r="L8" s="423">
        <v>1600</v>
      </c>
    </row>
    <row r="9" spans="1:12">
      <c r="A9" s="410" t="s">
        <v>119</v>
      </c>
      <c r="B9" s="411" t="s">
        <v>120</v>
      </c>
      <c r="C9" s="409">
        <v>1692</v>
      </c>
      <c r="D9" s="412">
        <v>0</v>
      </c>
      <c r="E9" s="412">
        <v>176.89</v>
      </c>
      <c r="F9" s="412">
        <v>1643.23</v>
      </c>
      <c r="G9" s="412">
        <v>12</v>
      </c>
      <c r="H9" s="412">
        <v>0</v>
      </c>
      <c r="I9" s="412">
        <v>0</v>
      </c>
      <c r="J9" s="421">
        <f t="shared" si="1"/>
        <v>1832.12</v>
      </c>
      <c r="K9" s="422">
        <f t="shared" si="2"/>
        <v>4.06000000000017</v>
      </c>
      <c r="L9" s="423">
        <v>1836.18</v>
      </c>
    </row>
    <row r="10" spans="1:12">
      <c r="A10" s="410" t="s">
        <v>121</v>
      </c>
      <c r="B10" s="411" t="s">
        <v>122</v>
      </c>
      <c r="C10" s="409">
        <v>20</v>
      </c>
      <c r="D10" s="412">
        <v>0</v>
      </c>
      <c r="E10" s="412">
        <v>0</v>
      </c>
      <c r="F10" s="412">
        <v>20</v>
      </c>
      <c r="G10" s="412">
        <v>0</v>
      </c>
      <c r="H10" s="412">
        <v>0</v>
      </c>
      <c r="I10" s="412">
        <v>0</v>
      </c>
      <c r="J10" s="421">
        <f t="shared" si="1"/>
        <v>20</v>
      </c>
      <c r="K10" s="422">
        <f t="shared" si="2"/>
        <v>1.13</v>
      </c>
      <c r="L10" s="423">
        <v>21.13</v>
      </c>
    </row>
    <row r="11" spans="1:12">
      <c r="A11" s="410" t="s">
        <v>123</v>
      </c>
      <c r="B11" s="411" t="s">
        <v>124</v>
      </c>
      <c r="C11" s="409">
        <v>24</v>
      </c>
      <c r="D11" s="412">
        <v>0</v>
      </c>
      <c r="E11" s="412">
        <v>0</v>
      </c>
      <c r="F11" s="412">
        <v>2</v>
      </c>
      <c r="G11" s="412">
        <v>22</v>
      </c>
      <c r="H11" s="412">
        <v>0</v>
      </c>
      <c r="I11" s="412">
        <v>0</v>
      </c>
      <c r="J11" s="421">
        <f t="shared" si="1"/>
        <v>24</v>
      </c>
      <c r="K11" s="422">
        <f t="shared" si="2"/>
        <v>0</v>
      </c>
      <c r="L11" s="423">
        <v>24</v>
      </c>
    </row>
    <row r="12" spans="1:12">
      <c r="A12" s="410" t="s">
        <v>125</v>
      </c>
      <c r="B12" s="411" t="s">
        <v>126</v>
      </c>
      <c r="C12" s="409">
        <v>0</v>
      </c>
      <c r="D12" s="412">
        <v>0</v>
      </c>
      <c r="E12" s="412">
        <v>0</v>
      </c>
      <c r="F12" s="412">
        <v>69.3</v>
      </c>
      <c r="G12" s="412">
        <v>0</v>
      </c>
      <c r="H12" s="412">
        <v>0</v>
      </c>
      <c r="I12" s="412">
        <v>0</v>
      </c>
      <c r="J12" s="421">
        <f t="shared" si="1"/>
        <v>69.3</v>
      </c>
      <c r="K12" s="422">
        <f t="shared" si="2"/>
        <v>130.7</v>
      </c>
      <c r="L12" s="423">
        <v>200</v>
      </c>
    </row>
    <row r="13" spans="1:12">
      <c r="A13" s="410" t="s">
        <v>127</v>
      </c>
      <c r="B13" s="411" t="s">
        <v>128</v>
      </c>
      <c r="C13" s="409">
        <v>12.252</v>
      </c>
      <c r="D13" s="412">
        <v>0</v>
      </c>
      <c r="E13" s="412">
        <v>0</v>
      </c>
      <c r="F13" s="412">
        <v>0</v>
      </c>
      <c r="G13" s="412">
        <v>12.25</v>
      </c>
      <c r="H13" s="412">
        <v>0</v>
      </c>
      <c r="I13" s="412">
        <v>0</v>
      </c>
      <c r="J13" s="421">
        <f t="shared" si="1"/>
        <v>12.25</v>
      </c>
      <c r="K13" s="422">
        <f t="shared" si="2"/>
        <v>0</v>
      </c>
      <c r="L13" s="423">
        <v>12.25</v>
      </c>
    </row>
    <row r="14" spans="1:12">
      <c r="A14" s="410" t="s">
        <v>129</v>
      </c>
      <c r="B14" s="411" t="s">
        <v>130</v>
      </c>
      <c r="C14" s="409">
        <v>21</v>
      </c>
      <c r="D14" s="412">
        <v>0</v>
      </c>
      <c r="E14" s="412">
        <v>0</v>
      </c>
      <c r="F14" s="412">
        <v>0</v>
      </c>
      <c r="G14" s="412">
        <v>21</v>
      </c>
      <c r="H14" s="412">
        <v>0</v>
      </c>
      <c r="I14" s="412">
        <v>0</v>
      </c>
      <c r="J14" s="421">
        <f t="shared" si="1"/>
        <v>21</v>
      </c>
      <c r="K14" s="422">
        <f t="shared" si="2"/>
        <v>-9.26</v>
      </c>
      <c r="L14" s="423">
        <v>11.74</v>
      </c>
    </row>
    <row r="15" spans="1:12">
      <c r="A15" s="410" t="s">
        <v>131</v>
      </c>
      <c r="B15" s="411" t="s">
        <v>132</v>
      </c>
      <c r="C15" s="409">
        <v>25</v>
      </c>
      <c r="D15" s="412">
        <v>0</v>
      </c>
      <c r="E15" s="412">
        <v>0</v>
      </c>
      <c r="F15" s="412">
        <v>33.37</v>
      </c>
      <c r="G15" s="412">
        <v>0</v>
      </c>
      <c r="H15" s="412">
        <v>0</v>
      </c>
      <c r="I15" s="412">
        <v>0</v>
      </c>
      <c r="J15" s="421">
        <f t="shared" si="1"/>
        <v>33.37</v>
      </c>
      <c r="K15" s="422">
        <f t="shared" si="2"/>
        <v>-3.13</v>
      </c>
      <c r="L15" s="423">
        <v>30.24</v>
      </c>
    </row>
    <row r="16" spans="1:12">
      <c r="A16" s="410" t="s">
        <v>133</v>
      </c>
      <c r="B16" s="411" t="s">
        <v>134</v>
      </c>
      <c r="C16" s="409">
        <v>1.68</v>
      </c>
      <c r="D16" s="412">
        <v>0</v>
      </c>
      <c r="E16" s="412">
        <v>0</v>
      </c>
      <c r="F16" s="412">
        <v>0</v>
      </c>
      <c r="G16" s="412">
        <v>1.68</v>
      </c>
      <c r="H16" s="412">
        <v>0</v>
      </c>
      <c r="I16" s="412">
        <v>0</v>
      </c>
      <c r="J16" s="421">
        <f t="shared" si="1"/>
        <v>1.68</v>
      </c>
      <c r="K16" s="422">
        <f t="shared" si="2"/>
        <v>0</v>
      </c>
      <c r="L16" s="423">
        <v>1.68</v>
      </c>
    </row>
    <row r="17" spans="1:12">
      <c r="A17" s="410" t="s">
        <v>135</v>
      </c>
      <c r="B17" s="411" t="s">
        <v>136</v>
      </c>
      <c r="C17" s="409">
        <v>21.09</v>
      </c>
      <c r="D17" s="412">
        <v>0</v>
      </c>
      <c r="E17" s="412">
        <v>0</v>
      </c>
      <c r="F17" s="412">
        <v>0</v>
      </c>
      <c r="G17" s="412">
        <v>21.09</v>
      </c>
      <c r="H17" s="412">
        <v>0</v>
      </c>
      <c r="I17" s="412">
        <v>0</v>
      </c>
      <c r="J17" s="421">
        <f t="shared" si="1"/>
        <v>21.09</v>
      </c>
      <c r="K17" s="422">
        <f t="shared" ref="K17:K48" si="3">L17-J17</f>
        <v>0</v>
      </c>
      <c r="L17" s="423">
        <v>21.09</v>
      </c>
    </row>
    <row r="18" spans="1:12">
      <c r="A18" s="410" t="s">
        <v>137</v>
      </c>
      <c r="B18" s="411" t="s">
        <v>138</v>
      </c>
      <c r="C18" s="409">
        <v>11.71</v>
      </c>
      <c r="D18" s="412">
        <v>0</v>
      </c>
      <c r="E18" s="412">
        <v>0</v>
      </c>
      <c r="F18" s="412">
        <v>0</v>
      </c>
      <c r="G18" s="412">
        <v>11.71</v>
      </c>
      <c r="H18" s="412">
        <v>0</v>
      </c>
      <c r="I18" s="412">
        <v>0</v>
      </c>
      <c r="J18" s="421">
        <f t="shared" si="1"/>
        <v>11.71</v>
      </c>
      <c r="K18" s="422">
        <f t="shared" si="3"/>
        <v>0</v>
      </c>
      <c r="L18" s="423">
        <v>11.71</v>
      </c>
    </row>
    <row r="19" spans="1:12">
      <c r="A19" s="410" t="s">
        <v>139</v>
      </c>
      <c r="B19" s="411" t="s">
        <v>140</v>
      </c>
      <c r="C19" s="409">
        <v>1100</v>
      </c>
      <c r="D19" s="412">
        <v>0</v>
      </c>
      <c r="E19" s="412">
        <v>0</v>
      </c>
      <c r="F19" s="412">
        <v>1366.1</v>
      </c>
      <c r="G19" s="412">
        <v>0</v>
      </c>
      <c r="H19" s="412">
        <v>0</v>
      </c>
      <c r="I19" s="412">
        <v>0</v>
      </c>
      <c r="J19" s="421">
        <f t="shared" si="1"/>
        <v>1366.1</v>
      </c>
      <c r="K19" s="422">
        <f t="shared" si="3"/>
        <v>233.9</v>
      </c>
      <c r="L19" s="423">
        <v>1600</v>
      </c>
    </row>
    <row r="20" spans="1:12">
      <c r="A20" s="410" t="s">
        <v>141</v>
      </c>
      <c r="B20" s="411" t="s">
        <v>142</v>
      </c>
      <c r="C20" s="409">
        <v>64</v>
      </c>
      <c r="D20" s="412">
        <v>460</v>
      </c>
      <c r="E20" s="412">
        <v>0</v>
      </c>
      <c r="F20" s="412">
        <v>800</v>
      </c>
      <c r="G20" s="412">
        <v>17129.48</v>
      </c>
      <c r="H20" s="412">
        <v>0</v>
      </c>
      <c r="I20" s="412">
        <v>0</v>
      </c>
      <c r="J20" s="421">
        <f t="shared" si="1"/>
        <v>18389.48</v>
      </c>
      <c r="K20" s="422">
        <f t="shared" si="3"/>
        <v>-7410.533867</v>
      </c>
      <c r="L20" s="423">
        <v>10978.946133</v>
      </c>
    </row>
    <row r="21" spans="1:12">
      <c r="A21" s="410" t="s">
        <v>143</v>
      </c>
      <c r="B21" s="411" t="s">
        <v>144</v>
      </c>
      <c r="C21" s="409">
        <v>300</v>
      </c>
      <c r="D21" s="412">
        <v>0</v>
      </c>
      <c r="E21" s="412">
        <v>0</v>
      </c>
      <c r="F21" s="412">
        <v>0</v>
      </c>
      <c r="G21" s="412">
        <v>10</v>
      </c>
      <c r="H21" s="412">
        <v>0</v>
      </c>
      <c r="I21" s="412">
        <v>290</v>
      </c>
      <c r="J21" s="421">
        <f t="shared" si="1"/>
        <v>300</v>
      </c>
      <c r="K21" s="422">
        <f t="shared" si="3"/>
        <v>241.16</v>
      </c>
      <c r="L21" s="423">
        <v>541.16</v>
      </c>
    </row>
    <row r="22" spans="1:12">
      <c r="A22" s="410" t="s">
        <v>145</v>
      </c>
      <c r="B22" s="411" t="s">
        <v>146</v>
      </c>
      <c r="C22" s="409">
        <v>160</v>
      </c>
      <c r="D22" s="412">
        <v>0</v>
      </c>
      <c r="E22" s="412">
        <v>0</v>
      </c>
      <c r="F22" s="412">
        <v>0</v>
      </c>
      <c r="G22" s="412">
        <v>160</v>
      </c>
      <c r="H22" s="412">
        <v>0</v>
      </c>
      <c r="I22" s="412">
        <v>0</v>
      </c>
      <c r="J22" s="421">
        <f t="shared" si="1"/>
        <v>160</v>
      </c>
      <c r="K22" s="422">
        <f t="shared" si="3"/>
        <v>-60</v>
      </c>
      <c r="L22" s="423">
        <v>100</v>
      </c>
    </row>
    <row r="23" spans="1:12">
      <c r="A23" s="410" t="s">
        <v>147</v>
      </c>
      <c r="B23" s="411" t="s">
        <v>148</v>
      </c>
      <c r="C23" s="409">
        <v>200</v>
      </c>
      <c r="D23" s="412">
        <v>0</v>
      </c>
      <c r="E23" s="412">
        <v>0</v>
      </c>
      <c r="F23" s="412">
        <v>200</v>
      </c>
      <c r="G23" s="412">
        <v>0</v>
      </c>
      <c r="H23" s="412">
        <v>0</v>
      </c>
      <c r="I23" s="412">
        <v>0</v>
      </c>
      <c r="J23" s="421">
        <f t="shared" si="1"/>
        <v>200</v>
      </c>
      <c r="K23" s="422">
        <f t="shared" si="3"/>
        <v>-186</v>
      </c>
      <c r="L23" s="423">
        <v>14</v>
      </c>
    </row>
    <row r="24" spans="1:12">
      <c r="A24" s="410" t="s">
        <v>149</v>
      </c>
      <c r="B24" s="411" t="s">
        <v>150</v>
      </c>
      <c r="C24" s="409">
        <v>406</v>
      </c>
      <c r="D24" s="412">
        <v>0</v>
      </c>
      <c r="E24" s="412">
        <v>0</v>
      </c>
      <c r="F24" s="412">
        <v>444.3</v>
      </c>
      <c r="G24" s="412">
        <v>6</v>
      </c>
      <c r="H24" s="412">
        <v>0</v>
      </c>
      <c r="I24" s="412">
        <v>0</v>
      </c>
      <c r="J24" s="421">
        <f t="shared" si="1"/>
        <v>450.3</v>
      </c>
      <c r="K24" s="422">
        <f t="shared" si="3"/>
        <v>69.7</v>
      </c>
      <c r="L24" s="423">
        <v>520</v>
      </c>
    </row>
    <row r="25" spans="1:12">
      <c r="A25" s="410" t="s">
        <v>151</v>
      </c>
      <c r="B25" s="411" t="s">
        <v>152</v>
      </c>
      <c r="C25" s="409">
        <v>1.3</v>
      </c>
      <c r="D25" s="412">
        <v>0</v>
      </c>
      <c r="E25" s="412">
        <v>0</v>
      </c>
      <c r="F25" s="412">
        <v>0</v>
      </c>
      <c r="G25" s="412">
        <v>1.3</v>
      </c>
      <c r="H25" s="412">
        <v>0</v>
      </c>
      <c r="I25" s="412">
        <v>0</v>
      </c>
      <c r="J25" s="421">
        <f t="shared" si="1"/>
        <v>1.3</v>
      </c>
      <c r="K25" s="422">
        <f t="shared" si="3"/>
        <v>1.4</v>
      </c>
      <c r="L25" s="423">
        <v>2.7</v>
      </c>
    </row>
    <row r="26" spans="1:12">
      <c r="A26" s="410" t="s">
        <v>153</v>
      </c>
      <c r="B26" s="411" t="s">
        <v>154</v>
      </c>
      <c r="C26" s="409">
        <v>11.8</v>
      </c>
      <c r="D26" s="412">
        <v>0</v>
      </c>
      <c r="E26" s="412">
        <v>0</v>
      </c>
      <c r="F26" s="412">
        <v>0</v>
      </c>
      <c r="G26" s="412">
        <v>11.8</v>
      </c>
      <c r="H26" s="412">
        <v>0</v>
      </c>
      <c r="I26" s="412">
        <v>0</v>
      </c>
      <c r="J26" s="421">
        <f t="shared" si="1"/>
        <v>11.8</v>
      </c>
      <c r="K26" s="422">
        <f t="shared" si="3"/>
        <v>-1.416</v>
      </c>
      <c r="L26" s="423">
        <v>10.384</v>
      </c>
    </row>
    <row r="27" spans="1:12">
      <c r="A27" s="410" t="s">
        <v>155</v>
      </c>
      <c r="B27" s="411" t="s">
        <v>156</v>
      </c>
      <c r="C27" s="409">
        <v>98.5</v>
      </c>
      <c r="D27" s="412">
        <v>0</v>
      </c>
      <c r="E27" s="412">
        <v>0</v>
      </c>
      <c r="F27" s="412">
        <v>70</v>
      </c>
      <c r="G27" s="412">
        <v>18.5</v>
      </c>
      <c r="H27" s="412">
        <v>0</v>
      </c>
      <c r="I27" s="412">
        <v>0</v>
      </c>
      <c r="J27" s="421">
        <f t="shared" si="1"/>
        <v>88.5</v>
      </c>
      <c r="K27" s="422">
        <f t="shared" si="3"/>
        <v>0</v>
      </c>
      <c r="L27" s="423">
        <v>88.5</v>
      </c>
    </row>
    <row r="28" spans="1:12">
      <c r="A28" s="410" t="s">
        <v>157</v>
      </c>
      <c r="B28" s="411" t="s">
        <v>158</v>
      </c>
      <c r="C28" s="409">
        <v>15.4</v>
      </c>
      <c r="D28" s="412">
        <v>0</v>
      </c>
      <c r="E28" s="412">
        <v>0</v>
      </c>
      <c r="F28" s="412">
        <v>30</v>
      </c>
      <c r="G28" s="412">
        <v>5.4</v>
      </c>
      <c r="H28" s="412">
        <v>0</v>
      </c>
      <c r="I28" s="412">
        <v>0</v>
      </c>
      <c r="J28" s="421">
        <f t="shared" si="1"/>
        <v>35.4</v>
      </c>
      <c r="K28" s="422">
        <f t="shared" si="3"/>
        <v>0</v>
      </c>
      <c r="L28" s="423">
        <v>35.4</v>
      </c>
    </row>
    <row r="29" spans="1:12">
      <c r="A29" s="410" t="s">
        <v>159</v>
      </c>
      <c r="B29" s="411" t="s">
        <v>160</v>
      </c>
      <c r="C29" s="409">
        <v>52</v>
      </c>
      <c r="D29" s="412">
        <v>0</v>
      </c>
      <c r="E29" s="412">
        <v>0</v>
      </c>
      <c r="F29" s="412">
        <v>50</v>
      </c>
      <c r="G29" s="412">
        <v>0</v>
      </c>
      <c r="H29" s="412">
        <v>0</v>
      </c>
      <c r="I29" s="412">
        <v>0</v>
      </c>
      <c r="J29" s="421">
        <f t="shared" si="1"/>
        <v>50</v>
      </c>
      <c r="K29" s="422">
        <f t="shared" si="3"/>
        <v>20</v>
      </c>
      <c r="L29" s="423">
        <v>70</v>
      </c>
    </row>
    <row r="30" spans="1:12">
      <c r="A30" s="410" t="s">
        <v>161</v>
      </c>
      <c r="B30" s="411" t="s">
        <v>162</v>
      </c>
      <c r="C30" s="409">
        <v>40</v>
      </c>
      <c r="D30" s="412">
        <v>0</v>
      </c>
      <c r="E30" s="412">
        <v>0</v>
      </c>
      <c r="F30" s="412">
        <v>50</v>
      </c>
      <c r="G30" s="412">
        <v>0</v>
      </c>
      <c r="H30" s="412">
        <v>0</v>
      </c>
      <c r="I30" s="412">
        <v>0</v>
      </c>
      <c r="J30" s="421">
        <f t="shared" si="1"/>
        <v>50</v>
      </c>
      <c r="K30" s="422">
        <f t="shared" si="3"/>
        <v>0</v>
      </c>
      <c r="L30" s="423">
        <v>50</v>
      </c>
    </row>
    <row r="31" spans="1:12">
      <c r="A31" s="410" t="s">
        <v>163</v>
      </c>
      <c r="B31" s="411" t="s">
        <v>164</v>
      </c>
      <c r="C31" s="409">
        <v>30</v>
      </c>
      <c r="D31" s="412">
        <v>0</v>
      </c>
      <c r="E31" s="412">
        <v>0</v>
      </c>
      <c r="F31" s="412">
        <v>30</v>
      </c>
      <c r="G31" s="412">
        <v>0</v>
      </c>
      <c r="H31" s="412">
        <v>0</v>
      </c>
      <c r="I31" s="412">
        <v>0</v>
      </c>
      <c r="J31" s="421">
        <f t="shared" si="1"/>
        <v>30</v>
      </c>
      <c r="K31" s="422">
        <f t="shared" si="3"/>
        <v>0</v>
      </c>
      <c r="L31" s="423">
        <v>30</v>
      </c>
    </row>
    <row r="32" spans="1:12">
      <c r="A32" s="410" t="s">
        <v>165</v>
      </c>
      <c r="B32" s="411" t="s">
        <v>166</v>
      </c>
      <c r="C32" s="409">
        <v>5</v>
      </c>
      <c r="D32" s="412">
        <v>0</v>
      </c>
      <c r="E32" s="412">
        <v>0</v>
      </c>
      <c r="F32" s="412">
        <v>10</v>
      </c>
      <c r="G32" s="412">
        <v>0</v>
      </c>
      <c r="H32" s="412">
        <v>0</v>
      </c>
      <c r="I32" s="412">
        <v>0</v>
      </c>
      <c r="J32" s="421">
        <f t="shared" si="1"/>
        <v>10</v>
      </c>
      <c r="K32" s="422">
        <f t="shared" si="3"/>
        <v>0</v>
      </c>
      <c r="L32" s="423">
        <v>10</v>
      </c>
    </row>
    <row r="33" spans="1:12">
      <c r="A33" s="410" t="s">
        <v>167</v>
      </c>
      <c r="B33" s="411" t="s">
        <v>168</v>
      </c>
      <c r="C33" s="409">
        <v>11</v>
      </c>
      <c r="D33" s="412">
        <v>0</v>
      </c>
      <c r="E33" s="412">
        <v>0</v>
      </c>
      <c r="F33" s="412">
        <v>50</v>
      </c>
      <c r="G33" s="412">
        <v>0</v>
      </c>
      <c r="H33" s="412">
        <v>0</v>
      </c>
      <c r="I33" s="412">
        <v>0</v>
      </c>
      <c r="J33" s="421">
        <f t="shared" si="1"/>
        <v>50</v>
      </c>
      <c r="K33" s="422">
        <f t="shared" si="3"/>
        <v>0</v>
      </c>
      <c r="L33" s="423">
        <v>50</v>
      </c>
    </row>
    <row r="34" spans="1:12">
      <c r="A34" s="410" t="s">
        <v>169</v>
      </c>
      <c r="B34" s="411" t="s">
        <v>170</v>
      </c>
      <c r="C34" s="409">
        <v>50</v>
      </c>
      <c r="D34" s="412">
        <v>0</v>
      </c>
      <c r="E34" s="412">
        <v>0</v>
      </c>
      <c r="F34" s="412">
        <v>30</v>
      </c>
      <c r="G34" s="412">
        <v>0</v>
      </c>
      <c r="H34" s="412">
        <v>0</v>
      </c>
      <c r="I34" s="412">
        <v>0</v>
      </c>
      <c r="J34" s="421">
        <f t="shared" si="1"/>
        <v>30</v>
      </c>
      <c r="K34" s="422">
        <f t="shared" si="3"/>
        <v>0</v>
      </c>
      <c r="L34" s="423">
        <v>30</v>
      </c>
    </row>
    <row r="35" spans="1:12">
      <c r="A35" s="410" t="s">
        <v>171</v>
      </c>
      <c r="B35" s="411" t="s">
        <v>172</v>
      </c>
      <c r="C35" s="409">
        <v>20</v>
      </c>
      <c r="D35" s="412">
        <v>0</v>
      </c>
      <c r="E35" s="412">
        <v>0</v>
      </c>
      <c r="F35" s="412">
        <v>50</v>
      </c>
      <c r="G35" s="412">
        <v>0</v>
      </c>
      <c r="H35" s="412">
        <v>0</v>
      </c>
      <c r="I35" s="412">
        <v>0</v>
      </c>
      <c r="J35" s="421">
        <f t="shared" si="1"/>
        <v>50</v>
      </c>
      <c r="K35" s="422">
        <f t="shared" si="3"/>
        <v>0</v>
      </c>
      <c r="L35" s="423">
        <v>50</v>
      </c>
    </row>
    <row r="36" spans="1:12">
      <c r="A36" s="410" t="s">
        <v>173</v>
      </c>
      <c r="B36" s="411" t="s">
        <v>174</v>
      </c>
      <c r="C36" s="409">
        <v>5</v>
      </c>
      <c r="D36" s="412">
        <v>0</v>
      </c>
      <c r="E36" s="412">
        <v>0</v>
      </c>
      <c r="F36" s="412">
        <v>30</v>
      </c>
      <c r="G36" s="412">
        <v>0</v>
      </c>
      <c r="H36" s="412">
        <v>0</v>
      </c>
      <c r="I36" s="412">
        <v>0</v>
      </c>
      <c r="J36" s="421">
        <f t="shared" si="1"/>
        <v>30</v>
      </c>
      <c r="K36" s="422">
        <f t="shared" si="3"/>
        <v>4.31</v>
      </c>
      <c r="L36" s="423">
        <v>34.31</v>
      </c>
    </row>
    <row r="37" spans="1:12">
      <c r="A37" s="410" t="s">
        <v>175</v>
      </c>
      <c r="B37" s="411" t="s">
        <v>176</v>
      </c>
      <c r="C37" s="409">
        <v>20</v>
      </c>
      <c r="D37" s="412">
        <v>0</v>
      </c>
      <c r="E37" s="412">
        <v>0</v>
      </c>
      <c r="F37" s="412">
        <v>30</v>
      </c>
      <c r="G37" s="412">
        <v>0</v>
      </c>
      <c r="H37" s="412">
        <v>0</v>
      </c>
      <c r="I37" s="412">
        <v>0</v>
      </c>
      <c r="J37" s="421">
        <f t="shared" si="1"/>
        <v>30</v>
      </c>
      <c r="K37" s="422">
        <f t="shared" si="3"/>
        <v>0</v>
      </c>
      <c r="L37" s="423">
        <v>30</v>
      </c>
    </row>
    <row r="38" spans="1:12">
      <c r="A38" s="410" t="s">
        <v>177</v>
      </c>
      <c r="B38" s="411" t="s">
        <v>178</v>
      </c>
      <c r="C38" s="409">
        <v>110</v>
      </c>
      <c r="D38" s="412">
        <v>0</v>
      </c>
      <c r="E38" s="412">
        <v>0</v>
      </c>
      <c r="F38" s="412">
        <v>50</v>
      </c>
      <c r="G38" s="412">
        <v>0</v>
      </c>
      <c r="H38" s="412">
        <v>0</v>
      </c>
      <c r="I38" s="412">
        <v>0</v>
      </c>
      <c r="J38" s="421">
        <f t="shared" si="1"/>
        <v>50</v>
      </c>
      <c r="K38" s="422">
        <f t="shared" si="3"/>
        <v>50</v>
      </c>
      <c r="L38" s="423">
        <v>100</v>
      </c>
    </row>
    <row r="39" spans="1:12">
      <c r="A39" s="410" t="s">
        <v>179</v>
      </c>
      <c r="B39" s="411" t="s">
        <v>180</v>
      </c>
      <c r="C39" s="409">
        <v>32</v>
      </c>
      <c r="D39" s="412">
        <v>0</v>
      </c>
      <c r="E39" s="412">
        <v>0</v>
      </c>
      <c r="F39" s="412">
        <v>30</v>
      </c>
      <c r="G39" s="412">
        <v>2</v>
      </c>
      <c r="H39" s="412">
        <v>0</v>
      </c>
      <c r="I39" s="412">
        <v>0</v>
      </c>
      <c r="J39" s="421">
        <f t="shared" si="1"/>
        <v>32</v>
      </c>
      <c r="K39" s="422">
        <f t="shared" si="3"/>
        <v>4.6</v>
      </c>
      <c r="L39" s="423">
        <v>36.6</v>
      </c>
    </row>
    <row r="40" spans="1:12">
      <c r="A40" s="410" t="s">
        <v>181</v>
      </c>
      <c r="B40" s="411" t="s">
        <v>182</v>
      </c>
      <c r="C40" s="409">
        <v>8</v>
      </c>
      <c r="D40" s="412">
        <v>0</v>
      </c>
      <c r="E40" s="412">
        <v>0</v>
      </c>
      <c r="F40" s="412">
        <v>50</v>
      </c>
      <c r="G40" s="412">
        <v>0</v>
      </c>
      <c r="H40" s="412">
        <v>0</v>
      </c>
      <c r="I40" s="412">
        <v>0</v>
      </c>
      <c r="J40" s="421">
        <f t="shared" si="1"/>
        <v>50</v>
      </c>
      <c r="K40" s="422">
        <f t="shared" si="3"/>
        <v>0</v>
      </c>
      <c r="L40" s="423">
        <v>50</v>
      </c>
    </row>
    <row r="41" spans="1:12">
      <c r="A41" s="410" t="s">
        <v>183</v>
      </c>
      <c r="B41" s="411" t="s">
        <v>184</v>
      </c>
      <c r="C41" s="409">
        <v>1</v>
      </c>
      <c r="D41" s="412">
        <v>0</v>
      </c>
      <c r="E41" s="412">
        <v>0</v>
      </c>
      <c r="F41" s="412">
        <v>10</v>
      </c>
      <c r="G41" s="412">
        <v>0</v>
      </c>
      <c r="H41" s="412">
        <v>0</v>
      </c>
      <c r="I41" s="412">
        <v>0</v>
      </c>
      <c r="J41" s="421">
        <f t="shared" si="1"/>
        <v>10</v>
      </c>
      <c r="K41" s="422">
        <f t="shared" si="3"/>
        <v>0</v>
      </c>
      <c r="L41" s="423">
        <v>10</v>
      </c>
    </row>
    <row r="42" spans="1:12">
      <c r="A42" s="410" t="s">
        <v>185</v>
      </c>
      <c r="B42" s="411" t="s">
        <v>186</v>
      </c>
      <c r="C42" s="409">
        <v>8</v>
      </c>
      <c r="D42" s="412">
        <v>0</v>
      </c>
      <c r="E42" s="412">
        <v>0</v>
      </c>
      <c r="F42" s="412">
        <v>30</v>
      </c>
      <c r="G42" s="412">
        <v>0</v>
      </c>
      <c r="H42" s="412">
        <v>0</v>
      </c>
      <c r="I42" s="412">
        <v>0</v>
      </c>
      <c r="J42" s="421">
        <f t="shared" si="1"/>
        <v>30</v>
      </c>
      <c r="K42" s="422">
        <f t="shared" si="3"/>
        <v>0</v>
      </c>
      <c r="L42" s="423">
        <v>30</v>
      </c>
    </row>
    <row r="43" spans="1:12">
      <c r="A43" s="410" t="s">
        <v>187</v>
      </c>
      <c r="B43" s="411" t="s">
        <v>188</v>
      </c>
      <c r="C43" s="409">
        <v>8</v>
      </c>
      <c r="D43" s="412">
        <v>0</v>
      </c>
      <c r="E43" s="412">
        <v>0</v>
      </c>
      <c r="F43" s="412">
        <v>30</v>
      </c>
      <c r="G43" s="412">
        <v>0</v>
      </c>
      <c r="H43" s="412">
        <v>0</v>
      </c>
      <c r="I43" s="412">
        <v>0</v>
      </c>
      <c r="J43" s="421">
        <f t="shared" si="1"/>
        <v>30</v>
      </c>
      <c r="K43" s="422">
        <f t="shared" si="3"/>
        <v>1.1132</v>
      </c>
      <c r="L43" s="423">
        <v>31.1132</v>
      </c>
    </row>
    <row r="44" spans="1:12">
      <c r="A44" s="410" t="s">
        <v>189</v>
      </c>
      <c r="B44" s="411" t="s">
        <v>190</v>
      </c>
      <c r="C44" s="409">
        <v>20</v>
      </c>
      <c r="D44" s="412">
        <v>0</v>
      </c>
      <c r="E44" s="412">
        <v>0</v>
      </c>
      <c r="F44" s="412">
        <v>30</v>
      </c>
      <c r="G44" s="412">
        <v>0</v>
      </c>
      <c r="H44" s="412">
        <v>0</v>
      </c>
      <c r="I44" s="412">
        <v>0</v>
      </c>
      <c r="J44" s="421">
        <f t="shared" si="1"/>
        <v>30</v>
      </c>
      <c r="K44" s="422">
        <f t="shared" si="3"/>
        <v>0</v>
      </c>
      <c r="L44" s="423">
        <v>30</v>
      </c>
    </row>
    <row r="45" spans="1:12">
      <c r="A45" s="410" t="s">
        <v>191</v>
      </c>
      <c r="B45" s="411" t="s">
        <v>192</v>
      </c>
      <c r="C45" s="409">
        <v>10</v>
      </c>
      <c r="D45" s="412">
        <v>0</v>
      </c>
      <c r="E45" s="412">
        <v>0</v>
      </c>
      <c r="F45" s="412">
        <v>10</v>
      </c>
      <c r="G45" s="412">
        <v>0</v>
      </c>
      <c r="H45" s="412">
        <v>0</v>
      </c>
      <c r="I45" s="412">
        <v>0</v>
      </c>
      <c r="J45" s="421">
        <f t="shared" si="1"/>
        <v>10</v>
      </c>
      <c r="K45" s="422">
        <f t="shared" si="3"/>
        <v>0</v>
      </c>
      <c r="L45" s="423">
        <v>10</v>
      </c>
    </row>
    <row r="46" spans="1:12">
      <c r="A46" s="410" t="s">
        <v>193</v>
      </c>
      <c r="B46" s="411" t="s">
        <v>194</v>
      </c>
      <c r="C46" s="409">
        <v>10</v>
      </c>
      <c r="D46" s="412">
        <v>0</v>
      </c>
      <c r="E46" s="412">
        <v>0</v>
      </c>
      <c r="F46" s="412">
        <v>10</v>
      </c>
      <c r="G46" s="412">
        <v>0</v>
      </c>
      <c r="H46" s="412">
        <v>0</v>
      </c>
      <c r="I46" s="412">
        <v>0</v>
      </c>
      <c r="J46" s="421">
        <f t="shared" si="1"/>
        <v>10</v>
      </c>
      <c r="K46" s="422">
        <f t="shared" si="3"/>
        <v>0</v>
      </c>
      <c r="L46" s="423">
        <v>10</v>
      </c>
    </row>
    <row r="47" spans="1:12">
      <c r="A47" s="410" t="s">
        <v>195</v>
      </c>
      <c r="B47" s="411" t="s">
        <v>196</v>
      </c>
      <c r="C47" s="409">
        <v>5</v>
      </c>
      <c r="D47" s="412">
        <v>0</v>
      </c>
      <c r="E47" s="412">
        <v>0</v>
      </c>
      <c r="F47" s="412">
        <v>30</v>
      </c>
      <c r="G47" s="412">
        <v>0</v>
      </c>
      <c r="H47" s="412">
        <v>0</v>
      </c>
      <c r="I47" s="412">
        <v>0</v>
      </c>
      <c r="J47" s="421">
        <f t="shared" si="1"/>
        <v>30</v>
      </c>
      <c r="K47" s="422">
        <f t="shared" si="3"/>
        <v>0</v>
      </c>
      <c r="L47" s="423">
        <v>30</v>
      </c>
    </row>
    <row r="48" spans="1:12">
      <c r="A48" s="410" t="s">
        <v>197</v>
      </c>
      <c r="B48" s="411" t="s">
        <v>198</v>
      </c>
      <c r="C48" s="409">
        <v>15</v>
      </c>
      <c r="D48" s="412">
        <v>0</v>
      </c>
      <c r="E48" s="412">
        <v>0</v>
      </c>
      <c r="F48" s="412">
        <v>30</v>
      </c>
      <c r="G48" s="412">
        <v>0</v>
      </c>
      <c r="H48" s="412">
        <v>0</v>
      </c>
      <c r="I48" s="412">
        <v>0</v>
      </c>
      <c r="J48" s="421">
        <f t="shared" si="1"/>
        <v>30</v>
      </c>
      <c r="K48" s="422">
        <f t="shared" si="3"/>
        <v>0</v>
      </c>
      <c r="L48" s="423">
        <v>30</v>
      </c>
    </row>
    <row r="49" spans="1:12">
      <c r="A49" s="410" t="s">
        <v>199</v>
      </c>
      <c r="B49" s="411" t="s">
        <v>200</v>
      </c>
      <c r="C49" s="409">
        <v>170</v>
      </c>
      <c r="D49" s="412">
        <v>0</v>
      </c>
      <c r="E49" s="412">
        <v>0</v>
      </c>
      <c r="F49" s="412">
        <v>50</v>
      </c>
      <c r="G49" s="412">
        <v>120</v>
      </c>
      <c r="H49" s="412">
        <v>0</v>
      </c>
      <c r="I49" s="412">
        <v>0</v>
      </c>
      <c r="J49" s="421">
        <f t="shared" si="1"/>
        <v>170</v>
      </c>
      <c r="K49" s="422">
        <f t="shared" ref="K49:K85" si="4">L49-J49</f>
        <v>-27.2</v>
      </c>
      <c r="L49" s="423">
        <v>142.8</v>
      </c>
    </row>
    <row r="50" spans="1:12">
      <c r="A50" s="410" t="s">
        <v>201</v>
      </c>
      <c r="B50" s="411" t="s">
        <v>202</v>
      </c>
      <c r="C50" s="409">
        <v>6</v>
      </c>
      <c r="D50" s="412">
        <v>0</v>
      </c>
      <c r="E50" s="412">
        <v>0</v>
      </c>
      <c r="F50" s="412">
        <v>30</v>
      </c>
      <c r="G50" s="412">
        <v>0</v>
      </c>
      <c r="H50" s="412">
        <v>0</v>
      </c>
      <c r="I50" s="412">
        <v>0</v>
      </c>
      <c r="J50" s="421">
        <f t="shared" si="1"/>
        <v>30</v>
      </c>
      <c r="K50" s="422">
        <f t="shared" si="4"/>
        <v>0</v>
      </c>
      <c r="L50" s="423">
        <v>30</v>
      </c>
    </row>
    <row r="51" spans="1:12">
      <c r="A51" s="410" t="s">
        <v>203</v>
      </c>
      <c r="B51" s="411" t="s">
        <v>204</v>
      </c>
      <c r="C51" s="409">
        <v>2</v>
      </c>
      <c r="D51" s="412">
        <v>0</v>
      </c>
      <c r="E51" s="412">
        <v>0</v>
      </c>
      <c r="F51" s="412">
        <v>10</v>
      </c>
      <c r="G51" s="412">
        <v>0</v>
      </c>
      <c r="H51" s="412">
        <v>0</v>
      </c>
      <c r="I51" s="412">
        <v>0</v>
      </c>
      <c r="J51" s="421">
        <f t="shared" si="1"/>
        <v>10</v>
      </c>
      <c r="K51" s="422">
        <f t="shared" si="4"/>
        <v>0</v>
      </c>
      <c r="L51" s="423">
        <v>10</v>
      </c>
    </row>
    <row r="52" spans="1:12">
      <c r="A52" s="410" t="s">
        <v>205</v>
      </c>
      <c r="B52" s="411" t="s">
        <v>206</v>
      </c>
      <c r="C52" s="409">
        <v>402.2</v>
      </c>
      <c r="D52" s="412">
        <v>2</v>
      </c>
      <c r="E52" s="412">
        <v>100</v>
      </c>
      <c r="F52" s="412">
        <v>528.55</v>
      </c>
      <c r="G52" s="412">
        <v>0.2</v>
      </c>
      <c r="H52" s="412">
        <v>0</v>
      </c>
      <c r="I52" s="412">
        <v>0</v>
      </c>
      <c r="J52" s="421">
        <f t="shared" si="1"/>
        <v>630.75</v>
      </c>
      <c r="K52" s="422">
        <f t="shared" si="4"/>
        <v>8679.45</v>
      </c>
      <c r="L52" s="423">
        <v>9310.2</v>
      </c>
    </row>
    <row r="53" spans="1:12">
      <c r="A53" s="410" t="s">
        <v>207</v>
      </c>
      <c r="B53" s="411" t="s">
        <v>208</v>
      </c>
      <c r="C53" s="409">
        <v>80</v>
      </c>
      <c r="D53" s="412">
        <v>0</v>
      </c>
      <c r="E53" s="412">
        <v>223.07</v>
      </c>
      <c r="F53" s="412">
        <v>0</v>
      </c>
      <c r="G53" s="412">
        <v>80</v>
      </c>
      <c r="H53" s="412">
        <v>0</v>
      </c>
      <c r="I53" s="412">
        <v>0</v>
      </c>
      <c r="J53" s="421">
        <f t="shared" si="1"/>
        <v>303.07</v>
      </c>
      <c r="K53" s="422">
        <f t="shared" si="4"/>
        <v>-193.07</v>
      </c>
      <c r="L53" s="423">
        <v>110</v>
      </c>
    </row>
    <row r="54" spans="1:12">
      <c r="A54" s="410" t="s">
        <v>209</v>
      </c>
      <c r="B54" s="411" t="s">
        <v>210</v>
      </c>
      <c r="C54" s="409">
        <v>400</v>
      </c>
      <c r="D54" s="412">
        <v>600</v>
      </c>
      <c r="E54" s="412">
        <v>0</v>
      </c>
      <c r="F54" s="412">
        <v>455.77</v>
      </c>
      <c r="G54" s="412">
        <v>0</v>
      </c>
      <c r="H54" s="412">
        <v>0</v>
      </c>
      <c r="I54" s="412">
        <v>0</v>
      </c>
      <c r="J54" s="421">
        <f t="shared" si="1"/>
        <v>1055.77</v>
      </c>
      <c r="K54" s="422">
        <f t="shared" si="4"/>
        <v>17.6200000000001</v>
      </c>
      <c r="L54" s="423">
        <v>1073.39</v>
      </c>
    </row>
    <row r="55" spans="1:12">
      <c r="A55" s="410" t="s">
        <v>211</v>
      </c>
      <c r="B55" s="411" t="s">
        <v>212</v>
      </c>
      <c r="C55" s="409">
        <v>16</v>
      </c>
      <c r="D55" s="412">
        <v>0</v>
      </c>
      <c r="E55" s="412">
        <v>0</v>
      </c>
      <c r="F55" s="412">
        <v>0</v>
      </c>
      <c r="G55" s="412">
        <v>16</v>
      </c>
      <c r="H55" s="412">
        <v>0</v>
      </c>
      <c r="I55" s="412">
        <v>0</v>
      </c>
      <c r="J55" s="421">
        <f t="shared" si="1"/>
        <v>16</v>
      </c>
      <c r="K55" s="422">
        <f t="shared" si="4"/>
        <v>0</v>
      </c>
      <c r="L55" s="423">
        <v>16</v>
      </c>
    </row>
    <row r="56" spans="1:12">
      <c r="A56" s="410" t="s">
        <v>213</v>
      </c>
      <c r="B56" s="411" t="s">
        <v>214</v>
      </c>
      <c r="C56" s="409">
        <v>2</v>
      </c>
      <c r="D56" s="412">
        <v>0</v>
      </c>
      <c r="E56" s="412">
        <v>0</v>
      </c>
      <c r="F56" s="412">
        <v>0</v>
      </c>
      <c r="G56" s="412">
        <v>2</v>
      </c>
      <c r="H56" s="412">
        <v>0</v>
      </c>
      <c r="I56" s="412">
        <v>0</v>
      </c>
      <c r="J56" s="421">
        <f t="shared" si="1"/>
        <v>2</v>
      </c>
      <c r="K56" s="422">
        <f t="shared" si="4"/>
        <v>0</v>
      </c>
      <c r="L56" s="423">
        <v>2</v>
      </c>
    </row>
    <row r="57" spans="1:12">
      <c r="A57" s="410" t="s">
        <v>215</v>
      </c>
      <c r="B57" s="411" t="s">
        <v>216</v>
      </c>
      <c r="C57" s="409">
        <v>38</v>
      </c>
      <c r="D57" s="412">
        <v>0</v>
      </c>
      <c r="E57" s="412">
        <v>38</v>
      </c>
      <c r="F57" s="412">
        <v>0</v>
      </c>
      <c r="G57" s="412">
        <v>0</v>
      </c>
      <c r="H57" s="412">
        <v>0</v>
      </c>
      <c r="I57" s="412">
        <v>0</v>
      </c>
      <c r="J57" s="421">
        <f t="shared" si="1"/>
        <v>38</v>
      </c>
      <c r="K57" s="422">
        <f t="shared" si="4"/>
        <v>-6.5</v>
      </c>
      <c r="L57" s="423">
        <v>31.5</v>
      </c>
    </row>
    <row r="58" spans="1:12">
      <c r="A58" s="410" t="s">
        <v>217</v>
      </c>
      <c r="B58" s="411" t="s">
        <v>218</v>
      </c>
      <c r="C58" s="409">
        <v>34.06</v>
      </c>
      <c r="D58" s="412">
        <v>0</v>
      </c>
      <c r="E58" s="412">
        <v>0</v>
      </c>
      <c r="F58" s="412">
        <v>0</v>
      </c>
      <c r="G58" s="412">
        <v>34.06</v>
      </c>
      <c r="H58" s="412">
        <v>0</v>
      </c>
      <c r="I58" s="412">
        <v>0</v>
      </c>
      <c r="J58" s="421">
        <f t="shared" si="1"/>
        <v>34.06</v>
      </c>
      <c r="K58" s="422">
        <f t="shared" si="4"/>
        <v>-12.793333</v>
      </c>
      <c r="L58" s="423">
        <v>21.266667</v>
      </c>
    </row>
    <row r="59" spans="1:12">
      <c r="A59" s="410" t="s">
        <v>219</v>
      </c>
      <c r="B59" s="411" t="s">
        <v>220</v>
      </c>
      <c r="C59" s="409">
        <v>60.63</v>
      </c>
      <c r="D59" s="412">
        <v>0</v>
      </c>
      <c r="E59" s="412">
        <v>57.4</v>
      </c>
      <c r="F59" s="412">
        <v>0</v>
      </c>
      <c r="G59" s="412">
        <v>3.23</v>
      </c>
      <c r="H59" s="412">
        <v>0</v>
      </c>
      <c r="I59" s="412">
        <v>0</v>
      </c>
      <c r="J59" s="421">
        <f t="shared" si="1"/>
        <v>60.63</v>
      </c>
      <c r="K59" s="422">
        <f t="shared" si="4"/>
        <v>0</v>
      </c>
      <c r="L59" s="423">
        <v>60.63</v>
      </c>
    </row>
    <row r="60" spans="1:12">
      <c r="A60" s="410" t="s">
        <v>221</v>
      </c>
      <c r="B60" s="411" t="s">
        <v>222</v>
      </c>
      <c r="C60" s="409">
        <v>17.2</v>
      </c>
      <c r="D60" s="412">
        <v>0</v>
      </c>
      <c r="E60" s="412">
        <v>0</v>
      </c>
      <c r="F60" s="412">
        <v>0</v>
      </c>
      <c r="G60" s="412">
        <v>17.2</v>
      </c>
      <c r="H60" s="412">
        <v>0</v>
      </c>
      <c r="I60" s="412">
        <v>0</v>
      </c>
      <c r="J60" s="421">
        <f t="shared" si="1"/>
        <v>17.2</v>
      </c>
      <c r="K60" s="422">
        <f t="shared" si="4"/>
        <v>0</v>
      </c>
      <c r="L60" s="423">
        <v>17.2</v>
      </c>
    </row>
    <row r="61" spans="1:12">
      <c r="A61" s="410" t="s">
        <v>223</v>
      </c>
      <c r="B61" s="411" t="s">
        <v>224</v>
      </c>
      <c r="C61" s="409">
        <v>10</v>
      </c>
      <c r="D61" s="412">
        <v>0</v>
      </c>
      <c r="E61" s="412">
        <v>10</v>
      </c>
      <c r="F61" s="412">
        <v>0</v>
      </c>
      <c r="G61" s="412">
        <v>0</v>
      </c>
      <c r="H61" s="412">
        <v>0</v>
      </c>
      <c r="I61" s="412">
        <v>0</v>
      </c>
      <c r="J61" s="421">
        <f t="shared" si="1"/>
        <v>10</v>
      </c>
      <c r="K61" s="422">
        <f t="shared" si="4"/>
        <v>0</v>
      </c>
      <c r="L61" s="423">
        <v>10</v>
      </c>
    </row>
    <row r="62" spans="1:12">
      <c r="A62" s="410" t="s">
        <v>225</v>
      </c>
      <c r="B62" s="411" t="s">
        <v>226</v>
      </c>
      <c r="C62" s="409">
        <v>425</v>
      </c>
      <c r="D62" s="412">
        <v>0</v>
      </c>
      <c r="E62" s="412">
        <v>425</v>
      </c>
      <c r="F62" s="412">
        <v>0</v>
      </c>
      <c r="G62" s="412">
        <v>0</v>
      </c>
      <c r="H62" s="412">
        <v>0</v>
      </c>
      <c r="I62" s="412">
        <v>0</v>
      </c>
      <c r="J62" s="421">
        <f t="shared" si="1"/>
        <v>425</v>
      </c>
      <c r="K62" s="422">
        <f t="shared" si="4"/>
        <v>0</v>
      </c>
      <c r="L62" s="423">
        <v>425</v>
      </c>
    </row>
    <row r="63" spans="1:12">
      <c r="A63" s="410" t="s">
        <v>227</v>
      </c>
      <c r="B63" s="411" t="s">
        <v>228</v>
      </c>
      <c r="C63" s="409">
        <v>0</v>
      </c>
      <c r="D63" s="412">
        <v>270</v>
      </c>
      <c r="E63" s="412">
        <v>0</v>
      </c>
      <c r="F63" s="412">
        <v>0</v>
      </c>
      <c r="G63" s="412">
        <v>0</v>
      </c>
      <c r="H63" s="412">
        <v>0</v>
      </c>
      <c r="I63" s="412">
        <v>0</v>
      </c>
      <c r="J63" s="421">
        <f t="shared" si="1"/>
        <v>270</v>
      </c>
      <c r="K63" s="422">
        <f t="shared" si="4"/>
        <v>784</v>
      </c>
      <c r="L63" s="423">
        <v>1054</v>
      </c>
    </row>
    <row r="64" spans="1:12">
      <c r="A64" s="410" t="s">
        <v>229</v>
      </c>
      <c r="B64" s="411" t="s">
        <v>230</v>
      </c>
      <c r="C64" s="409">
        <v>0</v>
      </c>
      <c r="D64" s="412">
        <v>0</v>
      </c>
      <c r="E64" s="412">
        <v>0</v>
      </c>
      <c r="F64" s="412">
        <v>0</v>
      </c>
      <c r="G64" s="412">
        <v>14.6</v>
      </c>
      <c r="H64" s="412">
        <v>0</v>
      </c>
      <c r="I64" s="412">
        <v>40</v>
      </c>
      <c r="J64" s="421">
        <f t="shared" si="1"/>
        <v>54.6</v>
      </c>
      <c r="K64" s="422">
        <f t="shared" si="4"/>
        <v>-22.15</v>
      </c>
      <c r="L64" s="423">
        <v>32.45</v>
      </c>
    </row>
    <row r="65" spans="1:12">
      <c r="A65" s="410" t="s">
        <v>231</v>
      </c>
      <c r="B65" s="411" t="s">
        <v>232</v>
      </c>
      <c r="C65" s="409">
        <v>50</v>
      </c>
      <c r="D65" s="412">
        <v>0</v>
      </c>
      <c r="E65" s="412">
        <v>0</v>
      </c>
      <c r="F65" s="412">
        <v>54.28</v>
      </c>
      <c r="G65" s="412">
        <v>22</v>
      </c>
      <c r="H65" s="412">
        <v>0</v>
      </c>
      <c r="I65" s="412">
        <v>0</v>
      </c>
      <c r="J65" s="421">
        <f t="shared" si="1"/>
        <v>76.28</v>
      </c>
      <c r="K65" s="422">
        <f t="shared" si="4"/>
        <v>0</v>
      </c>
      <c r="L65" s="423">
        <v>76.28</v>
      </c>
    </row>
    <row r="66" spans="1:12">
      <c r="A66" s="410" t="s">
        <v>233</v>
      </c>
      <c r="B66" s="411" t="s">
        <v>234</v>
      </c>
      <c r="C66" s="409">
        <v>37.62</v>
      </c>
      <c r="D66" s="412">
        <v>0</v>
      </c>
      <c r="E66" s="412">
        <v>0</v>
      </c>
      <c r="F66" s="412">
        <v>0</v>
      </c>
      <c r="G66" s="412">
        <v>37.62</v>
      </c>
      <c r="H66" s="412">
        <v>0</v>
      </c>
      <c r="I66" s="412">
        <v>0</v>
      </c>
      <c r="J66" s="421">
        <f t="shared" si="1"/>
        <v>37.62</v>
      </c>
      <c r="K66" s="422">
        <f t="shared" si="4"/>
        <v>0</v>
      </c>
      <c r="L66" s="423">
        <v>37.62</v>
      </c>
    </row>
    <row r="67" spans="1:12">
      <c r="A67" s="410" t="s">
        <v>235</v>
      </c>
      <c r="B67" s="411" t="s">
        <v>236</v>
      </c>
      <c r="C67" s="409">
        <v>20</v>
      </c>
      <c r="D67" s="412">
        <v>0</v>
      </c>
      <c r="E67" s="412">
        <v>0</v>
      </c>
      <c r="F67" s="412">
        <v>19</v>
      </c>
      <c r="G67" s="412">
        <v>1</v>
      </c>
      <c r="H67" s="412">
        <v>0</v>
      </c>
      <c r="I67" s="412">
        <v>0</v>
      </c>
      <c r="J67" s="421">
        <f t="shared" si="1"/>
        <v>20</v>
      </c>
      <c r="K67" s="422">
        <f t="shared" si="4"/>
        <v>-10</v>
      </c>
      <c r="L67" s="423">
        <v>10</v>
      </c>
    </row>
    <row r="68" spans="1:12">
      <c r="A68" s="410" t="s">
        <v>237</v>
      </c>
      <c r="B68" s="411" t="s">
        <v>238</v>
      </c>
      <c r="C68" s="409">
        <v>1</v>
      </c>
      <c r="D68" s="412">
        <v>0</v>
      </c>
      <c r="E68" s="412">
        <v>0</v>
      </c>
      <c r="F68" s="412">
        <v>0</v>
      </c>
      <c r="G68" s="412">
        <v>1</v>
      </c>
      <c r="H68" s="412">
        <v>0</v>
      </c>
      <c r="I68" s="412">
        <v>0</v>
      </c>
      <c r="J68" s="421">
        <f t="shared" si="1"/>
        <v>1</v>
      </c>
      <c r="K68" s="422">
        <f t="shared" si="4"/>
        <v>0</v>
      </c>
      <c r="L68" s="423">
        <v>1</v>
      </c>
    </row>
    <row r="69" spans="1:12">
      <c r="A69" s="410" t="s">
        <v>239</v>
      </c>
      <c r="B69" s="411" t="s">
        <v>240</v>
      </c>
      <c r="C69" s="409">
        <v>200</v>
      </c>
      <c r="D69" s="412">
        <v>0</v>
      </c>
      <c r="E69" s="412">
        <v>0</v>
      </c>
      <c r="F69" s="412">
        <v>0</v>
      </c>
      <c r="G69" s="412">
        <v>0</v>
      </c>
      <c r="H69" s="412">
        <v>0</v>
      </c>
      <c r="I69" s="412">
        <v>200</v>
      </c>
      <c r="J69" s="421">
        <f t="shared" si="1"/>
        <v>200</v>
      </c>
      <c r="K69" s="422">
        <f t="shared" si="4"/>
        <v>61</v>
      </c>
      <c r="L69" s="423">
        <v>261</v>
      </c>
    </row>
    <row r="70" spans="1:12">
      <c r="A70" s="410" t="s">
        <v>241</v>
      </c>
      <c r="B70" s="411" t="s">
        <v>242</v>
      </c>
      <c r="C70" s="409">
        <v>43.86</v>
      </c>
      <c r="D70" s="412">
        <v>0</v>
      </c>
      <c r="E70" s="412">
        <v>200</v>
      </c>
      <c r="F70" s="412">
        <v>0</v>
      </c>
      <c r="G70" s="412">
        <v>43.86</v>
      </c>
      <c r="H70" s="412">
        <v>0</v>
      </c>
      <c r="I70" s="412">
        <v>0</v>
      </c>
      <c r="J70" s="421">
        <f t="shared" si="1"/>
        <v>243.86</v>
      </c>
      <c r="K70" s="422">
        <f t="shared" si="4"/>
        <v>466</v>
      </c>
      <c r="L70" s="423">
        <v>709.86</v>
      </c>
    </row>
    <row r="71" spans="1:12">
      <c r="A71" s="410" t="s">
        <v>243</v>
      </c>
      <c r="B71" s="411" t="s">
        <v>244</v>
      </c>
      <c r="C71" s="409">
        <v>67</v>
      </c>
      <c r="D71" s="412">
        <v>0</v>
      </c>
      <c r="E71" s="412">
        <v>0</v>
      </c>
      <c r="F71" s="412">
        <v>9.35</v>
      </c>
      <c r="G71" s="412">
        <f>67+3000</f>
        <v>3067</v>
      </c>
      <c r="H71" s="412">
        <v>0</v>
      </c>
      <c r="I71" s="412">
        <v>0</v>
      </c>
      <c r="J71" s="421">
        <f t="shared" ref="J71:J89" si="5">SUM(D71:I71)</f>
        <v>3076.35</v>
      </c>
      <c r="K71" s="422">
        <f t="shared" si="4"/>
        <v>-1991.57</v>
      </c>
      <c r="L71" s="423">
        <v>1084.78</v>
      </c>
    </row>
    <row r="72" spans="1:12">
      <c r="A72" s="410" t="s">
        <v>245</v>
      </c>
      <c r="B72" s="411" t="s">
        <v>246</v>
      </c>
      <c r="C72" s="409">
        <v>14.2</v>
      </c>
      <c r="D72" s="412">
        <v>0</v>
      </c>
      <c r="E72" s="412">
        <v>0</v>
      </c>
      <c r="F72" s="412">
        <v>0</v>
      </c>
      <c r="G72" s="412">
        <v>14.2</v>
      </c>
      <c r="H72" s="412">
        <v>0</v>
      </c>
      <c r="I72" s="412">
        <v>0</v>
      </c>
      <c r="J72" s="421">
        <f t="shared" si="5"/>
        <v>14.2</v>
      </c>
      <c r="K72" s="422">
        <f t="shared" si="4"/>
        <v>0</v>
      </c>
      <c r="L72" s="423">
        <v>14.2</v>
      </c>
    </row>
    <row r="73" spans="1:12">
      <c r="A73" s="410" t="s">
        <v>247</v>
      </c>
      <c r="B73" s="411" t="s">
        <v>248</v>
      </c>
      <c r="C73" s="409">
        <v>950</v>
      </c>
      <c r="D73" s="412">
        <v>0</v>
      </c>
      <c r="E73" s="412">
        <v>0</v>
      </c>
      <c r="F73" s="412">
        <v>0</v>
      </c>
      <c r="G73" s="412">
        <v>520</v>
      </c>
      <c r="H73" s="412">
        <v>430</v>
      </c>
      <c r="I73" s="412">
        <v>0</v>
      </c>
      <c r="J73" s="421">
        <f t="shared" si="5"/>
        <v>950</v>
      </c>
      <c r="K73" s="422">
        <f t="shared" si="4"/>
        <v>0</v>
      </c>
      <c r="L73" s="423">
        <v>950</v>
      </c>
    </row>
    <row r="74" spans="1:12">
      <c r="A74" s="410" t="s">
        <v>249</v>
      </c>
      <c r="B74" s="411" t="s">
        <v>250</v>
      </c>
      <c r="C74" s="409">
        <v>8</v>
      </c>
      <c r="D74" s="412">
        <v>0</v>
      </c>
      <c r="E74" s="412">
        <v>240</v>
      </c>
      <c r="F74" s="412">
        <v>0</v>
      </c>
      <c r="G74" s="412">
        <v>8</v>
      </c>
      <c r="H74" s="412">
        <v>0</v>
      </c>
      <c r="I74" s="412">
        <v>0</v>
      </c>
      <c r="J74" s="421">
        <f t="shared" si="5"/>
        <v>248</v>
      </c>
      <c r="K74" s="422">
        <f t="shared" si="4"/>
        <v>87</v>
      </c>
      <c r="L74" s="423">
        <v>335</v>
      </c>
    </row>
    <row r="75" spans="1:12">
      <c r="A75" s="410" t="s">
        <v>251</v>
      </c>
      <c r="B75" s="411" t="s">
        <v>252</v>
      </c>
      <c r="C75" s="409">
        <v>300</v>
      </c>
      <c r="D75" s="412">
        <v>0</v>
      </c>
      <c r="E75" s="412">
        <v>0</v>
      </c>
      <c r="F75" s="412">
        <v>313.26</v>
      </c>
      <c r="G75" s="412">
        <v>0</v>
      </c>
      <c r="H75" s="412">
        <v>0</v>
      </c>
      <c r="I75" s="412">
        <v>0</v>
      </c>
      <c r="J75" s="421">
        <f t="shared" si="5"/>
        <v>313.26</v>
      </c>
      <c r="K75" s="422">
        <f t="shared" si="4"/>
        <v>23.82</v>
      </c>
      <c r="L75" s="423">
        <v>337.08</v>
      </c>
    </row>
    <row r="76" spans="1:12">
      <c r="A76" s="410" t="s">
        <v>253</v>
      </c>
      <c r="B76" s="411" t="s">
        <v>254</v>
      </c>
      <c r="C76" s="409">
        <v>28.4</v>
      </c>
      <c r="D76" s="412">
        <v>0</v>
      </c>
      <c r="E76" s="412">
        <v>16</v>
      </c>
      <c r="F76" s="412">
        <v>0</v>
      </c>
      <c r="G76" s="412">
        <v>28.4</v>
      </c>
      <c r="H76" s="412">
        <v>0</v>
      </c>
      <c r="I76" s="412">
        <v>0</v>
      </c>
      <c r="J76" s="421">
        <f t="shared" si="5"/>
        <v>44.4</v>
      </c>
      <c r="K76" s="422">
        <f t="shared" si="4"/>
        <v>-12</v>
      </c>
      <c r="L76" s="423">
        <v>32.4</v>
      </c>
    </row>
    <row r="77" spans="1:12">
      <c r="A77" s="410" t="s">
        <v>255</v>
      </c>
      <c r="B77" s="411" t="s">
        <v>256</v>
      </c>
      <c r="C77" s="409">
        <v>10</v>
      </c>
      <c r="D77" s="412">
        <v>0</v>
      </c>
      <c r="E77" s="412">
        <v>9.13</v>
      </c>
      <c r="F77" s="412">
        <v>0</v>
      </c>
      <c r="G77" s="412">
        <v>6</v>
      </c>
      <c r="H77" s="412">
        <v>0</v>
      </c>
      <c r="I77" s="412">
        <v>0</v>
      </c>
      <c r="J77" s="421">
        <f t="shared" si="5"/>
        <v>15.13</v>
      </c>
      <c r="K77" s="422">
        <f t="shared" si="4"/>
        <v>-2.92</v>
      </c>
      <c r="L77" s="423">
        <v>12.21</v>
      </c>
    </row>
    <row r="78" spans="1:12">
      <c r="A78" s="410" t="s">
        <v>257</v>
      </c>
      <c r="B78" s="411" t="s">
        <v>258</v>
      </c>
      <c r="C78" s="409">
        <v>350</v>
      </c>
      <c r="D78" s="412">
        <v>0</v>
      </c>
      <c r="E78" s="412">
        <v>29.4</v>
      </c>
      <c r="F78" s="412">
        <v>385.5</v>
      </c>
      <c r="G78" s="412">
        <v>15000</v>
      </c>
      <c r="H78" s="412">
        <v>0</v>
      </c>
      <c r="I78" s="412">
        <v>0</v>
      </c>
      <c r="J78" s="421">
        <f t="shared" si="5"/>
        <v>15414.9</v>
      </c>
      <c r="K78" s="422">
        <f t="shared" si="4"/>
        <v>-2.30999999999949</v>
      </c>
      <c r="L78" s="423">
        <v>15412.59</v>
      </c>
    </row>
    <row r="79" spans="1:12">
      <c r="A79" s="410" t="s">
        <v>259</v>
      </c>
      <c r="B79" s="411" t="s">
        <v>260</v>
      </c>
      <c r="C79" s="409">
        <v>26</v>
      </c>
      <c r="D79" s="412">
        <v>0</v>
      </c>
      <c r="E79" s="412">
        <v>0</v>
      </c>
      <c r="F79" s="412">
        <v>0</v>
      </c>
      <c r="G79" s="412">
        <v>20</v>
      </c>
      <c r="H79" s="412">
        <v>0</v>
      </c>
      <c r="I79" s="412">
        <v>6</v>
      </c>
      <c r="J79" s="421">
        <f t="shared" si="5"/>
        <v>26</v>
      </c>
      <c r="K79" s="422">
        <f t="shared" si="4"/>
        <v>0</v>
      </c>
      <c r="L79" s="423">
        <v>26</v>
      </c>
    </row>
    <row r="80" spans="1:12">
      <c r="A80" s="410" t="s">
        <v>261</v>
      </c>
      <c r="B80" s="411" t="s">
        <v>262</v>
      </c>
      <c r="C80" s="409">
        <v>28</v>
      </c>
      <c r="D80" s="412">
        <v>0</v>
      </c>
      <c r="E80" s="412">
        <v>0</v>
      </c>
      <c r="F80" s="412">
        <v>23.27</v>
      </c>
      <c r="G80" s="412">
        <v>11</v>
      </c>
      <c r="H80" s="412">
        <v>0</v>
      </c>
      <c r="I80" s="412">
        <v>0</v>
      </c>
      <c r="J80" s="421">
        <f t="shared" si="5"/>
        <v>34.27</v>
      </c>
      <c r="K80" s="422">
        <f t="shared" si="4"/>
        <v>-2.47</v>
      </c>
      <c r="L80" s="423">
        <v>31.8</v>
      </c>
    </row>
    <row r="81" spans="1:12">
      <c r="A81" s="410" t="s">
        <v>263</v>
      </c>
      <c r="B81" s="411" t="s">
        <v>264</v>
      </c>
      <c r="C81" s="409">
        <v>2</v>
      </c>
      <c r="D81" s="412">
        <v>0</v>
      </c>
      <c r="E81" s="412">
        <v>0</v>
      </c>
      <c r="F81" s="412">
        <v>0</v>
      </c>
      <c r="G81" s="412">
        <v>2</v>
      </c>
      <c r="H81" s="412">
        <v>0</v>
      </c>
      <c r="I81" s="412">
        <v>0</v>
      </c>
      <c r="J81" s="421">
        <f t="shared" si="5"/>
        <v>2</v>
      </c>
      <c r="K81" s="422">
        <f t="shared" si="4"/>
        <v>0</v>
      </c>
      <c r="L81" s="423">
        <v>2</v>
      </c>
    </row>
    <row r="82" spans="1:12">
      <c r="A82" s="410" t="s">
        <v>265</v>
      </c>
      <c r="B82" s="411" t="s">
        <v>266</v>
      </c>
      <c r="C82" s="409">
        <v>106</v>
      </c>
      <c r="D82" s="412">
        <v>0</v>
      </c>
      <c r="E82" s="412">
        <v>100</v>
      </c>
      <c r="F82" s="412">
        <v>28.42</v>
      </c>
      <c r="G82" s="412">
        <v>6000</v>
      </c>
      <c r="H82" s="412">
        <v>0</v>
      </c>
      <c r="I82" s="412">
        <v>0</v>
      </c>
      <c r="J82" s="421">
        <f t="shared" si="5"/>
        <v>6128.42</v>
      </c>
      <c r="K82" s="422">
        <f t="shared" si="4"/>
        <v>-287.02</v>
      </c>
      <c r="L82" s="423">
        <v>5841.4</v>
      </c>
    </row>
    <row r="83" spans="1:12">
      <c r="A83" s="410" t="s">
        <v>267</v>
      </c>
      <c r="B83" s="411" t="s">
        <v>268</v>
      </c>
      <c r="C83" s="409">
        <v>50</v>
      </c>
      <c r="D83" s="412">
        <v>0</v>
      </c>
      <c r="E83" s="412">
        <v>0</v>
      </c>
      <c r="F83" s="412">
        <v>58.17</v>
      </c>
      <c r="G83" s="412">
        <v>0</v>
      </c>
      <c r="H83" s="412">
        <v>0</v>
      </c>
      <c r="I83" s="412">
        <v>0</v>
      </c>
      <c r="J83" s="421">
        <f t="shared" si="5"/>
        <v>58.17</v>
      </c>
      <c r="K83" s="422">
        <f t="shared" si="4"/>
        <v>7.20999999999999</v>
      </c>
      <c r="L83" s="423">
        <v>65.38</v>
      </c>
    </row>
    <row r="84" spans="1:12">
      <c r="A84" s="424" t="s">
        <v>269</v>
      </c>
      <c r="B84" s="411" t="s">
        <v>270</v>
      </c>
      <c r="C84" s="409">
        <v>47.58</v>
      </c>
      <c r="D84" s="412">
        <v>0</v>
      </c>
      <c r="E84" s="412">
        <v>0</v>
      </c>
      <c r="F84" s="412">
        <v>0</v>
      </c>
      <c r="G84" s="412">
        <v>47.58</v>
      </c>
      <c r="H84" s="412">
        <v>0</v>
      </c>
      <c r="I84" s="412">
        <v>0</v>
      </c>
      <c r="J84" s="421">
        <f t="shared" si="5"/>
        <v>47.58</v>
      </c>
      <c r="K84" s="422">
        <f t="shared" si="4"/>
        <v>0</v>
      </c>
      <c r="L84" s="423">
        <v>47.58</v>
      </c>
    </row>
    <row r="85" spans="1:12">
      <c r="A85" s="424" t="s">
        <v>271</v>
      </c>
      <c r="B85" s="411" t="s">
        <v>272</v>
      </c>
      <c r="C85" s="409">
        <v>30</v>
      </c>
      <c r="D85" s="412">
        <v>0</v>
      </c>
      <c r="E85" s="412">
        <v>0</v>
      </c>
      <c r="F85" s="412">
        <v>0</v>
      </c>
      <c r="G85" s="412">
        <v>30</v>
      </c>
      <c r="H85" s="412">
        <v>0</v>
      </c>
      <c r="I85" s="412">
        <v>0</v>
      </c>
      <c r="J85" s="421">
        <f t="shared" si="5"/>
        <v>30</v>
      </c>
      <c r="K85" s="422">
        <f t="shared" si="4"/>
        <v>0</v>
      </c>
      <c r="L85" s="423">
        <v>30</v>
      </c>
    </row>
    <row r="86" spans="1:12">
      <c r="A86" s="424" t="s">
        <v>273</v>
      </c>
      <c r="B86" s="411" t="s">
        <v>274</v>
      </c>
      <c r="C86" s="409">
        <v>1.2</v>
      </c>
      <c r="D86" s="412">
        <v>0</v>
      </c>
      <c r="E86" s="412">
        <v>0</v>
      </c>
      <c r="F86" s="412">
        <v>0</v>
      </c>
      <c r="G86" s="412">
        <v>1.2</v>
      </c>
      <c r="H86" s="412">
        <v>0</v>
      </c>
      <c r="I86" s="412">
        <v>0</v>
      </c>
      <c r="J86" s="421">
        <f t="shared" si="5"/>
        <v>1.2</v>
      </c>
      <c r="K86" s="422">
        <f t="shared" ref="K86:K91" si="6">L86-J86</f>
        <v>0</v>
      </c>
      <c r="L86" s="429">
        <v>1.2</v>
      </c>
    </row>
    <row r="87" spans="1:12">
      <c r="A87" s="424" t="s">
        <v>275</v>
      </c>
      <c r="B87" s="425" t="s">
        <v>276</v>
      </c>
      <c r="C87" s="426">
        <v>0</v>
      </c>
      <c r="D87" s="427">
        <v>0</v>
      </c>
      <c r="E87" s="427">
        <v>0</v>
      </c>
      <c r="F87" s="427">
        <v>1</v>
      </c>
      <c r="G87" s="427">
        <v>0</v>
      </c>
      <c r="H87" s="427">
        <v>0</v>
      </c>
      <c r="I87" s="427">
        <v>0</v>
      </c>
      <c r="J87" s="430">
        <f t="shared" si="5"/>
        <v>1</v>
      </c>
      <c r="K87" s="422">
        <f t="shared" si="6"/>
        <v>1</v>
      </c>
      <c r="L87" s="429">
        <v>2</v>
      </c>
    </row>
    <row r="88" spans="1:12">
      <c r="A88" s="424" t="s">
        <v>277</v>
      </c>
      <c r="B88" s="425" t="s">
        <v>278</v>
      </c>
      <c r="C88" s="426">
        <v>0</v>
      </c>
      <c r="D88" s="427">
        <v>0</v>
      </c>
      <c r="E88" s="427">
        <v>0</v>
      </c>
      <c r="F88" s="427">
        <v>0</v>
      </c>
      <c r="G88" s="427">
        <v>0</v>
      </c>
      <c r="H88" s="427">
        <v>0</v>
      </c>
      <c r="I88" s="427">
        <v>40</v>
      </c>
      <c r="J88" s="430">
        <f t="shared" si="5"/>
        <v>40</v>
      </c>
      <c r="K88" s="422">
        <f t="shared" si="6"/>
        <v>0</v>
      </c>
      <c r="L88" s="429">
        <v>40</v>
      </c>
    </row>
    <row r="89" spans="1:12">
      <c r="A89" s="424" t="s">
        <v>279</v>
      </c>
      <c r="B89" s="425" t="s">
        <v>280</v>
      </c>
      <c r="C89" s="426">
        <v>0</v>
      </c>
      <c r="D89" s="427">
        <v>0</v>
      </c>
      <c r="E89" s="427">
        <v>0</v>
      </c>
      <c r="F89" s="427">
        <v>0</v>
      </c>
      <c r="G89" s="427">
        <v>0</v>
      </c>
      <c r="H89" s="427">
        <v>0</v>
      </c>
      <c r="I89" s="427">
        <v>40</v>
      </c>
      <c r="J89" s="430">
        <f t="shared" si="5"/>
        <v>40</v>
      </c>
      <c r="K89" s="422">
        <f t="shared" si="6"/>
        <v>0</v>
      </c>
      <c r="L89" s="429">
        <v>40</v>
      </c>
    </row>
    <row r="90" spans="1:12">
      <c r="A90" s="424" t="s">
        <v>281</v>
      </c>
      <c r="B90" s="411" t="s">
        <v>282</v>
      </c>
      <c r="C90" s="409">
        <v>0</v>
      </c>
      <c r="D90" s="427">
        <v>0</v>
      </c>
      <c r="E90" s="427">
        <v>0</v>
      </c>
      <c r="F90" s="427">
        <v>0</v>
      </c>
      <c r="G90" s="427">
        <v>0</v>
      </c>
      <c r="H90" s="427">
        <v>0</v>
      </c>
      <c r="I90" s="427">
        <v>0</v>
      </c>
      <c r="J90" s="421">
        <v>0</v>
      </c>
      <c r="K90" s="422">
        <f t="shared" si="6"/>
        <v>2.55</v>
      </c>
      <c r="L90" s="429">
        <v>2.55</v>
      </c>
    </row>
    <row r="91" spans="1:12">
      <c r="A91" s="424" t="s">
        <v>283</v>
      </c>
      <c r="B91" s="425" t="s">
        <v>284</v>
      </c>
      <c r="C91" s="428">
        <v>0</v>
      </c>
      <c r="D91" s="428">
        <v>0</v>
      </c>
      <c r="E91" s="428">
        <v>0</v>
      </c>
      <c r="F91" s="428">
        <v>0</v>
      </c>
      <c r="G91" s="428">
        <v>0</v>
      </c>
      <c r="H91" s="428">
        <v>0</v>
      </c>
      <c r="I91" s="428">
        <v>0</v>
      </c>
      <c r="J91" s="431">
        <v>0</v>
      </c>
      <c r="K91" s="422">
        <f t="shared" si="6"/>
        <v>0.5</v>
      </c>
      <c r="L91" s="429">
        <v>0.5</v>
      </c>
    </row>
  </sheetData>
  <mergeCells count="16">
    <mergeCell ref="A1:B1"/>
    <mergeCell ref="A2:L2"/>
    <mergeCell ref="A3:B3"/>
    <mergeCell ref="A6:B6"/>
    <mergeCell ref="A4:A5"/>
    <mergeCell ref="B4:B5"/>
    <mergeCell ref="C4:C5"/>
    <mergeCell ref="D4:D5"/>
    <mergeCell ref="E4:E5"/>
    <mergeCell ref="F4:F5"/>
    <mergeCell ref="G4:G5"/>
    <mergeCell ref="H4:H5"/>
    <mergeCell ref="I4:I5"/>
    <mergeCell ref="J4:J5"/>
    <mergeCell ref="K4:K5"/>
    <mergeCell ref="L4:L5"/>
  </mergeCells>
  <conditionalFormatting sqref="A7">
    <cfRule type="duplicateValues" dxfId="0" priority="4"/>
  </conditionalFormatting>
  <conditionalFormatting sqref="A58">
    <cfRule type="duplicateValues" dxfId="0" priority="3"/>
  </conditionalFormatting>
  <conditionalFormatting sqref="A70">
    <cfRule type="duplicateValues" dxfId="0" priority="2"/>
  </conditionalFormatting>
  <conditionalFormatting sqref="B90">
    <cfRule type="duplicateValues" dxfId="0" priority="1"/>
  </conditionalFormatting>
  <conditionalFormatting sqref="B7:B86">
    <cfRule type="duplicateValues" dxfId="0" priority="6"/>
  </conditionalFormatting>
  <conditionalFormatting sqref="A8:A57 A71:A83 A59:A69">
    <cfRule type="duplicateValues" dxfId="0" priority="5"/>
  </conditionalFormatting>
  <pageMargins left="0.751388888888889" right="0.751388888888889" top="1" bottom="0.786805555555556" header="0.5" footer="0.5"/>
  <pageSetup paperSize="9" scale="92" firstPageNumber="3" fitToHeight="0" orientation="landscape" useFirstPageNumber="1" horizontalDpi="600"/>
  <headerFooter>
    <oddFooter>&amp;C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workbookViewId="0">
      <selection activeCell="A2" sqref="A2:H2"/>
    </sheetView>
  </sheetViews>
  <sheetFormatPr defaultColWidth="9" defaultRowHeight="14.25" outlineLevelCol="7"/>
  <cols>
    <col min="1" max="4" width="5.625" customWidth="1"/>
    <col min="5" max="5" width="28.125" customWidth="1"/>
    <col min="6" max="6" width="12.6166666666667" customWidth="1"/>
    <col min="7" max="7" width="12.25" customWidth="1"/>
    <col min="8" max="8" width="12.25" style="2" customWidth="1"/>
  </cols>
  <sheetData>
    <row r="1" spans="1:7">
      <c r="A1" s="391" t="s">
        <v>285</v>
      </c>
      <c r="B1" s="3"/>
      <c r="C1" s="3"/>
      <c r="D1" s="3"/>
      <c r="E1" s="3"/>
      <c r="F1" s="3"/>
      <c r="G1" s="3"/>
    </row>
    <row r="2" ht="48" customHeight="1" spans="1:8">
      <c r="A2" s="392" t="s">
        <v>286</v>
      </c>
      <c r="B2" s="392"/>
      <c r="C2" s="392"/>
      <c r="D2" s="392"/>
      <c r="E2" s="392"/>
      <c r="F2" s="392"/>
      <c r="G2" s="392"/>
      <c r="H2" s="392"/>
    </row>
    <row r="3" s="389" customFormat="1" ht="26" customHeight="1" spans="1:8">
      <c r="A3" s="393" t="s">
        <v>287</v>
      </c>
      <c r="B3" s="393"/>
      <c r="C3" s="393"/>
      <c r="D3" s="393"/>
      <c r="E3" s="393"/>
      <c r="F3" s="393"/>
      <c r="G3" s="396" t="s">
        <v>34</v>
      </c>
      <c r="H3" s="396"/>
    </row>
    <row r="4" ht="30" customHeight="1" spans="1:8">
      <c r="A4" s="100" t="s">
        <v>288</v>
      </c>
      <c r="B4" s="100"/>
      <c r="C4" s="100"/>
      <c r="D4" s="100"/>
      <c r="E4" s="100" t="s">
        <v>289</v>
      </c>
      <c r="F4" s="100" t="s">
        <v>38</v>
      </c>
      <c r="G4" s="100" t="s">
        <v>39</v>
      </c>
      <c r="H4" s="100" t="s">
        <v>40</v>
      </c>
    </row>
    <row r="5" ht="30" customHeight="1" spans="1:8">
      <c r="A5" s="100" t="s">
        <v>290</v>
      </c>
      <c r="B5" s="100" t="s">
        <v>291</v>
      </c>
      <c r="C5" s="100" t="s">
        <v>292</v>
      </c>
      <c r="D5" s="100" t="s">
        <v>293</v>
      </c>
      <c r="E5" s="100"/>
      <c r="F5" s="100"/>
      <c r="G5" s="100"/>
      <c r="H5" s="100"/>
    </row>
    <row r="6" ht="30" customHeight="1" spans="1:8">
      <c r="A6" s="116">
        <v>105</v>
      </c>
      <c r="B6" s="116"/>
      <c r="C6" s="116"/>
      <c r="D6" s="116"/>
      <c r="E6" s="116" t="s">
        <v>294</v>
      </c>
      <c r="F6" s="116">
        <v>0</v>
      </c>
      <c r="G6" s="100">
        <f>G7</f>
        <v>27200</v>
      </c>
      <c r="H6" s="13">
        <f>F6+G6</f>
        <v>27200</v>
      </c>
    </row>
    <row r="7" ht="30" customHeight="1" spans="1:8">
      <c r="A7" s="100"/>
      <c r="B7" s="394" t="s">
        <v>295</v>
      </c>
      <c r="C7" s="100"/>
      <c r="D7" s="100"/>
      <c r="E7" s="397" t="s">
        <v>296</v>
      </c>
      <c r="F7" s="100">
        <v>0</v>
      </c>
      <c r="G7" s="100">
        <f>G8</f>
        <v>27200</v>
      </c>
      <c r="H7" s="13">
        <f>F7+G7</f>
        <v>27200</v>
      </c>
    </row>
    <row r="8" ht="30" customHeight="1" spans="1:8">
      <c r="A8" s="100"/>
      <c r="B8" s="394"/>
      <c r="C8" s="394" t="s">
        <v>297</v>
      </c>
      <c r="D8" s="394"/>
      <c r="E8" s="397" t="s">
        <v>298</v>
      </c>
      <c r="F8" s="100">
        <v>0</v>
      </c>
      <c r="G8" s="100">
        <f>SUM(G9:G12)</f>
        <v>27200</v>
      </c>
      <c r="H8" s="13">
        <f>F8+G8</f>
        <v>27200</v>
      </c>
    </row>
    <row r="9" ht="30" customHeight="1" spans="1:8">
      <c r="A9" s="100"/>
      <c r="B9" s="394"/>
      <c r="C9" s="394"/>
      <c r="D9" s="394" t="s">
        <v>297</v>
      </c>
      <c r="E9" s="397" t="s">
        <v>299</v>
      </c>
      <c r="F9" s="100">
        <v>0</v>
      </c>
      <c r="G9" s="100">
        <v>27200</v>
      </c>
      <c r="H9" s="13">
        <f>F9+G9</f>
        <v>27200</v>
      </c>
    </row>
    <row r="10" ht="30" customHeight="1" spans="1:8">
      <c r="A10" s="100"/>
      <c r="B10" s="394"/>
      <c r="C10" s="394"/>
      <c r="D10" s="394" t="s">
        <v>300</v>
      </c>
      <c r="E10" s="397" t="s">
        <v>301</v>
      </c>
      <c r="F10" s="100"/>
      <c r="G10" s="397"/>
      <c r="H10" s="13"/>
    </row>
    <row r="11" ht="30" customHeight="1" spans="1:8">
      <c r="A11" s="100"/>
      <c r="B11" s="394"/>
      <c r="C11" s="394"/>
      <c r="D11" s="394" t="s">
        <v>302</v>
      </c>
      <c r="E11" s="397" t="s">
        <v>303</v>
      </c>
      <c r="F11" s="100"/>
      <c r="G11" s="397"/>
      <c r="H11" s="13"/>
    </row>
    <row r="12" ht="30" customHeight="1" spans="1:8">
      <c r="A12" s="100"/>
      <c r="B12" s="394"/>
      <c r="C12" s="394"/>
      <c r="D12" s="394" t="s">
        <v>295</v>
      </c>
      <c r="E12" s="397" t="s">
        <v>304</v>
      </c>
      <c r="F12" s="100"/>
      <c r="G12" s="397"/>
      <c r="H12" s="13"/>
    </row>
    <row r="13" ht="30" customHeight="1" spans="1:8">
      <c r="A13" s="100"/>
      <c r="B13" s="394"/>
      <c r="C13" s="394"/>
      <c r="D13" s="394"/>
      <c r="E13" s="397"/>
      <c r="F13" s="100"/>
      <c r="G13" s="397"/>
      <c r="H13" s="13"/>
    </row>
    <row r="14" ht="30" customHeight="1" spans="1:8">
      <c r="A14" s="100"/>
      <c r="B14" s="100"/>
      <c r="C14" s="394"/>
      <c r="D14" s="394"/>
      <c r="E14" s="397"/>
      <c r="F14" s="100"/>
      <c r="G14" s="397"/>
      <c r="H14" s="13"/>
    </row>
    <row r="15" s="390" customFormat="1" ht="30" customHeight="1" spans="1:8">
      <c r="A15" s="116"/>
      <c r="B15" s="116"/>
      <c r="C15" s="395"/>
      <c r="D15" s="395"/>
      <c r="E15" s="116" t="s">
        <v>305</v>
      </c>
      <c r="F15" s="116">
        <v>0</v>
      </c>
      <c r="G15" s="116">
        <f>G6</f>
        <v>27200</v>
      </c>
      <c r="H15" s="126">
        <f>F15+G15</f>
        <v>27200</v>
      </c>
    </row>
  </sheetData>
  <mergeCells count="7">
    <mergeCell ref="A2:H2"/>
    <mergeCell ref="G3:H3"/>
    <mergeCell ref="A4:D4"/>
    <mergeCell ref="E4:E5"/>
    <mergeCell ref="F4:F5"/>
    <mergeCell ref="G4:G5"/>
    <mergeCell ref="H4:H5"/>
  </mergeCells>
  <pageMargins left="0.751388888888889" right="0.708333333333333" top="1" bottom="0.944444444444444" header="0.5" footer="0.590277777777778"/>
  <pageSetup paperSize="9" firstPageNumber="6" fitToHeight="0" orientation="portrait" useFirstPageNumber="1" horizontalDpi="600"/>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3"/>
  <sheetViews>
    <sheetView view="pageBreakPreview" zoomScaleNormal="100" workbookViewId="0">
      <selection activeCell="A2" sqref="A2:H2"/>
    </sheetView>
  </sheetViews>
  <sheetFormatPr defaultColWidth="9" defaultRowHeight="14.25" outlineLevelCol="7"/>
  <cols>
    <col min="1" max="1" width="49.0083333333333" style="343" customWidth="1"/>
    <col min="2" max="2" width="10.5" style="309" customWidth="1"/>
    <col min="3" max="3" width="10.5" style="344" customWidth="1"/>
    <col min="4" max="4" width="10.375" style="345" customWidth="1"/>
    <col min="5" max="5" width="16.9833333333333" style="343" customWidth="1"/>
    <col min="6" max="6" width="10.125" style="309" customWidth="1"/>
    <col min="7" max="7" width="9" style="309" customWidth="1"/>
    <col min="8" max="8" width="10.5" style="309" customWidth="1"/>
    <col min="9" max="16384" width="9" style="311"/>
  </cols>
  <sheetData>
    <row r="1" ht="21.95" customHeight="1" spans="1:1">
      <c r="A1" s="346" t="s">
        <v>306</v>
      </c>
    </row>
    <row r="2" ht="29.1" customHeight="1" spans="1:8">
      <c r="A2" s="347" t="s">
        <v>307</v>
      </c>
      <c r="B2" s="348"/>
      <c r="C2" s="349"/>
      <c r="D2" s="350"/>
      <c r="E2" s="347"/>
      <c r="F2" s="348"/>
      <c r="G2" s="348"/>
      <c r="H2" s="348"/>
    </row>
    <row r="3" spans="1:8">
      <c r="A3" s="351" t="s">
        <v>33</v>
      </c>
      <c r="B3" s="352"/>
      <c r="C3" s="353"/>
      <c r="D3" s="354"/>
      <c r="E3" s="378"/>
      <c r="F3" s="352"/>
      <c r="H3" s="352" t="s">
        <v>34</v>
      </c>
    </row>
    <row r="4" ht="28" customHeight="1" spans="1:8">
      <c r="A4" s="355" t="s">
        <v>308</v>
      </c>
      <c r="B4" s="356"/>
      <c r="C4" s="356"/>
      <c r="D4" s="357"/>
      <c r="E4" s="358" t="s">
        <v>309</v>
      </c>
      <c r="F4" s="359"/>
      <c r="G4" s="359"/>
      <c r="H4" s="359"/>
    </row>
    <row r="5" ht="28" customHeight="1" spans="1:8">
      <c r="A5" s="358" t="s">
        <v>310</v>
      </c>
      <c r="B5" s="359" t="s">
        <v>38</v>
      </c>
      <c r="C5" s="360" t="s">
        <v>39</v>
      </c>
      <c r="D5" s="359" t="s">
        <v>40</v>
      </c>
      <c r="E5" s="358" t="s">
        <v>310</v>
      </c>
      <c r="F5" s="359" t="s">
        <v>38</v>
      </c>
      <c r="G5" s="379" t="s">
        <v>39</v>
      </c>
      <c r="H5" s="379" t="s">
        <v>40</v>
      </c>
    </row>
    <row r="6" ht="28" customHeight="1" spans="1:8">
      <c r="A6" s="361" t="s">
        <v>311</v>
      </c>
      <c r="B6" s="362">
        <v>118198</v>
      </c>
      <c r="C6" s="363">
        <v>0</v>
      </c>
      <c r="D6" s="364">
        <f>B6+C6</f>
        <v>118198</v>
      </c>
      <c r="E6" s="361" t="s">
        <v>312</v>
      </c>
      <c r="F6" s="364">
        <f>SUM(F7:F10)</f>
        <v>542456</v>
      </c>
      <c r="G6" s="364">
        <f>SUM(G7:G10)</f>
        <v>36985</v>
      </c>
      <c r="H6" s="380">
        <f t="shared" ref="H6:H14" si="0">F6+G6</f>
        <v>579441</v>
      </c>
    </row>
    <row r="7" ht="28" customHeight="1" spans="1:8">
      <c r="A7" s="361" t="s">
        <v>313</v>
      </c>
      <c r="B7" s="365">
        <f>B8+B14+B50</f>
        <v>437360</v>
      </c>
      <c r="C7" s="365">
        <f>C8+C14+C50</f>
        <v>9785</v>
      </c>
      <c r="D7" s="364">
        <f t="shared" ref="D7:D14" si="1">B7+C7</f>
        <v>447145</v>
      </c>
      <c r="E7" s="381" t="s">
        <v>314</v>
      </c>
      <c r="F7" s="382">
        <v>189630</v>
      </c>
      <c r="G7" s="380">
        <v>9785</v>
      </c>
      <c r="H7" s="380">
        <f t="shared" si="0"/>
        <v>199415</v>
      </c>
    </row>
    <row r="8" ht="28" customHeight="1" spans="1:8">
      <c r="A8" s="361" t="s">
        <v>315</v>
      </c>
      <c r="B8" s="365">
        <f>SUM(B9:B13)</f>
        <v>7524</v>
      </c>
      <c r="C8" s="365">
        <f>SUM(C9:C13)</f>
        <v>0</v>
      </c>
      <c r="D8" s="364">
        <f t="shared" si="1"/>
        <v>7524</v>
      </c>
      <c r="E8" s="383" t="s">
        <v>316</v>
      </c>
      <c r="F8" s="382">
        <v>10094</v>
      </c>
      <c r="G8" s="380">
        <v>0</v>
      </c>
      <c r="H8" s="380">
        <f t="shared" si="0"/>
        <v>10094</v>
      </c>
    </row>
    <row r="9" ht="28" customHeight="1" spans="1:8">
      <c r="A9" s="366" t="s">
        <v>317</v>
      </c>
      <c r="B9" s="367">
        <v>4493</v>
      </c>
      <c r="C9" s="368">
        <v>0</v>
      </c>
      <c r="D9" s="364">
        <f t="shared" si="1"/>
        <v>4493</v>
      </c>
      <c r="E9" s="383" t="s">
        <v>318</v>
      </c>
      <c r="F9" s="384">
        <v>217743</v>
      </c>
      <c r="G9" s="380">
        <v>0</v>
      </c>
      <c r="H9" s="380">
        <f t="shared" si="0"/>
        <v>217743</v>
      </c>
    </row>
    <row r="10" ht="28" customHeight="1" spans="1:8">
      <c r="A10" s="366" t="s">
        <v>319</v>
      </c>
      <c r="B10" s="367">
        <v>24</v>
      </c>
      <c r="C10" s="368">
        <v>0</v>
      </c>
      <c r="D10" s="364">
        <f t="shared" si="1"/>
        <v>24</v>
      </c>
      <c r="E10" s="366" t="s">
        <v>320</v>
      </c>
      <c r="F10" s="382">
        <v>124989</v>
      </c>
      <c r="G10" s="370">
        <v>27200</v>
      </c>
      <c r="H10" s="380">
        <f t="shared" si="0"/>
        <v>152189</v>
      </c>
    </row>
    <row r="11" ht="28" customHeight="1" spans="1:8">
      <c r="A11" s="366" t="s">
        <v>321</v>
      </c>
      <c r="B11" s="367">
        <v>191</v>
      </c>
      <c r="C11" s="368">
        <v>0</v>
      </c>
      <c r="D11" s="364">
        <f t="shared" si="1"/>
        <v>191</v>
      </c>
      <c r="E11" s="361" t="s">
        <v>322</v>
      </c>
      <c r="F11" s="364">
        <f>F12</f>
        <v>9602</v>
      </c>
      <c r="G11" s="362">
        <v>0</v>
      </c>
      <c r="H11" s="380">
        <f t="shared" si="0"/>
        <v>9602</v>
      </c>
    </row>
    <row r="12" ht="28" customHeight="1" spans="1:8">
      <c r="A12" s="366" t="s">
        <v>323</v>
      </c>
      <c r="B12" s="367">
        <v>1378</v>
      </c>
      <c r="C12" s="368">
        <v>0</v>
      </c>
      <c r="D12" s="364">
        <f t="shared" si="1"/>
        <v>1378</v>
      </c>
      <c r="E12" s="361" t="s">
        <v>324</v>
      </c>
      <c r="F12" s="380">
        <f>SUM(F13:F14)</f>
        <v>9602</v>
      </c>
      <c r="G12" s="380">
        <v>0</v>
      </c>
      <c r="H12" s="380">
        <f t="shared" si="0"/>
        <v>9602</v>
      </c>
    </row>
    <row r="13" ht="28" customHeight="1" spans="1:8">
      <c r="A13" s="369" t="s">
        <v>325</v>
      </c>
      <c r="B13" s="367">
        <v>1438</v>
      </c>
      <c r="C13" s="368">
        <v>0</v>
      </c>
      <c r="D13" s="364">
        <f t="shared" si="1"/>
        <v>1438</v>
      </c>
      <c r="E13" s="369" t="s">
        <v>326</v>
      </c>
      <c r="F13" s="380"/>
      <c r="G13" s="380"/>
      <c r="H13" s="380">
        <f t="shared" si="0"/>
        <v>0</v>
      </c>
    </row>
    <row r="14" ht="28" customHeight="1" spans="1:8">
      <c r="A14" s="361" t="s">
        <v>327</v>
      </c>
      <c r="B14" s="365">
        <f>SUM(B15:B49)</f>
        <v>399386</v>
      </c>
      <c r="C14" s="365">
        <f>SUM(C15:C49)</f>
        <v>9785</v>
      </c>
      <c r="D14" s="364">
        <f t="shared" si="1"/>
        <v>409171</v>
      </c>
      <c r="E14" s="366" t="s">
        <v>328</v>
      </c>
      <c r="F14" s="380">
        <v>9602</v>
      </c>
      <c r="G14" s="380">
        <v>0</v>
      </c>
      <c r="H14" s="380">
        <f t="shared" si="0"/>
        <v>9602</v>
      </c>
    </row>
    <row r="15" ht="28" customHeight="1" spans="1:8">
      <c r="A15" s="366" t="s">
        <v>329</v>
      </c>
      <c r="B15" s="370"/>
      <c r="C15" s="368">
        <v>0</v>
      </c>
      <c r="D15" s="364">
        <f t="shared" ref="D15:D46" si="2">B15+C15</f>
        <v>0</v>
      </c>
      <c r="E15" s="361"/>
      <c r="F15" s="364"/>
      <c r="G15" s="364"/>
      <c r="H15" s="364"/>
    </row>
    <row r="16" ht="28" customHeight="1" spans="1:8">
      <c r="A16" s="366" t="s">
        <v>330</v>
      </c>
      <c r="B16" s="370">
        <v>117445</v>
      </c>
      <c r="C16" s="368">
        <v>9785</v>
      </c>
      <c r="D16" s="364">
        <f t="shared" si="2"/>
        <v>127230</v>
      </c>
      <c r="E16" s="361"/>
      <c r="F16" s="364"/>
      <c r="G16" s="364"/>
      <c r="H16" s="364"/>
    </row>
    <row r="17" ht="28" customHeight="1" spans="1:8">
      <c r="A17" s="366" t="s">
        <v>331</v>
      </c>
      <c r="B17" s="370">
        <v>43877</v>
      </c>
      <c r="C17" s="368">
        <v>0</v>
      </c>
      <c r="D17" s="364">
        <f t="shared" si="2"/>
        <v>43877</v>
      </c>
      <c r="E17" s="361"/>
      <c r="F17" s="360"/>
      <c r="G17" s="379"/>
      <c r="H17" s="379"/>
    </row>
    <row r="18" ht="28" customHeight="1" spans="1:8">
      <c r="A18" s="366" t="s">
        <v>332</v>
      </c>
      <c r="B18" s="370">
        <v>9162</v>
      </c>
      <c r="C18" s="368">
        <v>0</v>
      </c>
      <c r="D18" s="364">
        <f t="shared" si="2"/>
        <v>9162</v>
      </c>
      <c r="E18" s="377"/>
      <c r="F18" s="360"/>
      <c r="G18" s="379"/>
      <c r="H18" s="379"/>
    </row>
    <row r="19" ht="28" customHeight="1" spans="1:8">
      <c r="A19" s="366" t="s">
        <v>333</v>
      </c>
      <c r="B19" s="370">
        <v>851</v>
      </c>
      <c r="C19" s="368">
        <v>0</v>
      </c>
      <c r="D19" s="364">
        <f t="shared" si="2"/>
        <v>851</v>
      </c>
      <c r="E19" s="383"/>
      <c r="F19" s="360"/>
      <c r="G19" s="379"/>
      <c r="H19" s="379"/>
    </row>
    <row r="20" ht="28" customHeight="1" spans="1:8">
      <c r="A20" s="366" t="s">
        <v>334</v>
      </c>
      <c r="B20" s="370">
        <v>545</v>
      </c>
      <c r="C20" s="368">
        <v>0</v>
      </c>
      <c r="D20" s="364">
        <f t="shared" si="2"/>
        <v>545</v>
      </c>
      <c r="E20" s="383"/>
      <c r="F20" s="360"/>
      <c r="G20" s="379"/>
      <c r="H20" s="379"/>
    </row>
    <row r="21" ht="28" customHeight="1" spans="1:8">
      <c r="A21" s="371" t="s">
        <v>335</v>
      </c>
      <c r="B21" s="372">
        <v>3058</v>
      </c>
      <c r="C21" s="368">
        <v>0</v>
      </c>
      <c r="D21" s="364">
        <f t="shared" si="2"/>
        <v>3058</v>
      </c>
      <c r="E21" s="383"/>
      <c r="F21" s="360"/>
      <c r="G21" s="379"/>
      <c r="H21" s="379"/>
    </row>
    <row r="22" ht="28" customHeight="1" spans="1:8">
      <c r="A22" s="371" t="s">
        <v>336</v>
      </c>
      <c r="B22" s="372">
        <v>401</v>
      </c>
      <c r="C22" s="368">
        <v>0</v>
      </c>
      <c r="D22" s="364">
        <f t="shared" si="2"/>
        <v>401</v>
      </c>
      <c r="E22" s="383"/>
      <c r="F22" s="360"/>
      <c r="G22" s="379"/>
      <c r="H22" s="379"/>
    </row>
    <row r="23" ht="28" customHeight="1" spans="1:8">
      <c r="A23" s="371" t="s">
        <v>337</v>
      </c>
      <c r="B23" s="372"/>
      <c r="C23" s="368">
        <v>0</v>
      </c>
      <c r="D23" s="364">
        <f t="shared" si="2"/>
        <v>0</v>
      </c>
      <c r="E23" s="383"/>
      <c r="F23" s="360"/>
      <c r="G23" s="379"/>
      <c r="H23" s="379"/>
    </row>
    <row r="24" ht="28" customHeight="1" spans="1:8">
      <c r="A24" s="371" t="s">
        <v>338</v>
      </c>
      <c r="B24" s="372">
        <v>18750</v>
      </c>
      <c r="C24" s="368">
        <v>0</v>
      </c>
      <c r="D24" s="364">
        <f t="shared" si="2"/>
        <v>18750</v>
      </c>
      <c r="E24" s="383"/>
      <c r="F24" s="360"/>
      <c r="G24" s="379"/>
      <c r="H24" s="379"/>
    </row>
    <row r="25" ht="28" customHeight="1" spans="1:8">
      <c r="A25" s="366" t="s">
        <v>339</v>
      </c>
      <c r="B25" s="370"/>
      <c r="C25" s="368">
        <v>0</v>
      </c>
      <c r="D25" s="364">
        <f t="shared" si="2"/>
        <v>0</v>
      </c>
      <c r="E25" s="383"/>
      <c r="F25" s="360"/>
      <c r="G25" s="379"/>
      <c r="H25" s="379"/>
    </row>
    <row r="26" ht="28" customHeight="1" spans="1:8">
      <c r="A26" s="373" t="s">
        <v>340</v>
      </c>
      <c r="B26" s="370"/>
      <c r="C26" s="368">
        <v>0</v>
      </c>
      <c r="D26" s="364">
        <f t="shared" si="2"/>
        <v>0</v>
      </c>
      <c r="E26" s="383"/>
      <c r="F26" s="360"/>
      <c r="G26" s="379"/>
      <c r="H26" s="379"/>
    </row>
    <row r="27" ht="28" customHeight="1" spans="1:8">
      <c r="A27" s="373" t="s">
        <v>341</v>
      </c>
      <c r="B27" s="370"/>
      <c r="C27" s="368">
        <v>0</v>
      </c>
      <c r="D27" s="364">
        <f t="shared" si="2"/>
        <v>0</v>
      </c>
      <c r="E27" s="383"/>
      <c r="F27" s="360"/>
      <c r="G27" s="379"/>
      <c r="H27" s="379"/>
    </row>
    <row r="28" ht="28" customHeight="1" spans="1:8">
      <c r="A28" s="373" t="s">
        <v>342</v>
      </c>
      <c r="B28" s="370"/>
      <c r="C28" s="368">
        <v>0</v>
      </c>
      <c r="D28" s="364">
        <f t="shared" si="2"/>
        <v>0</v>
      </c>
      <c r="E28" s="383"/>
      <c r="F28" s="360"/>
      <c r="G28" s="379"/>
      <c r="H28" s="379"/>
    </row>
    <row r="29" ht="28" customHeight="1" spans="1:8">
      <c r="A29" s="373" t="s">
        <v>343</v>
      </c>
      <c r="B29" s="370"/>
      <c r="C29" s="368">
        <v>0</v>
      </c>
      <c r="D29" s="364">
        <f t="shared" si="2"/>
        <v>0</v>
      </c>
      <c r="E29" s="383"/>
      <c r="F29" s="360"/>
      <c r="G29" s="379"/>
      <c r="H29" s="379"/>
    </row>
    <row r="30" ht="28" customHeight="1" spans="1:8">
      <c r="A30" s="373" t="s">
        <v>344</v>
      </c>
      <c r="B30" s="370">
        <v>0</v>
      </c>
      <c r="C30" s="368">
        <v>0</v>
      </c>
      <c r="D30" s="364">
        <f t="shared" si="2"/>
        <v>0</v>
      </c>
      <c r="E30" s="383"/>
      <c r="F30" s="360"/>
      <c r="G30" s="379"/>
      <c r="H30" s="379"/>
    </row>
    <row r="31" ht="28" customHeight="1" spans="1:8">
      <c r="A31" s="374" t="s">
        <v>345</v>
      </c>
      <c r="B31" s="370">
        <v>5055</v>
      </c>
      <c r="C31" s="368">
        <v>0</v>
      </c>
      <c r="D31" s="364">
        <f t="shared" si="2"/>
        <v>5055</v>
      </c>
      <c r="E31" s="383"/>
      <c r="F31" s="360"/>
      <c r="G31" s="379"/>
      <c r="H31" s="379"/>
    </row>
    <row r="32" ht="28" customHeight="1" spans="1:8">
      <c r="A32" s="374" t="s">
        <v>346</v>
      </c>
      <c r="B32" s="370">
        <v>9471</v>
      </c>
      <c r="C32" s="368">
        <v>0</v>
      </c>
      <c r="D32" s="364">
        <f t="shared" si="2"/>
        <v>9471</v>
      </c>
      <c r="E32" s="383"/>
      <c r="F32" s="360"/>
      <c r="G32" s="379"/>
      <c r="H32" s="379"/>
    </row>
    <row r="33" ht="28" customHeight="1" spans="1:8">
      <c r="A33" s="374" t="s">
        <v>347</v>
      </c>
      <c r="B33" s="370">
        <v>15632</v>
      </c>
      <c r="C33" s="368">
        <v>0</v>
      </c>
      <c r="D33" s="364">
        <f t="shared" si="2"/>
        <v>15632</v>
      </c>
      <c r="E33" s="383"/>
      <c r="F33" s="360"/>
      <c r="G33" s="379"/>
      <c r="H33" s="379"/>
    </row>
    <row r="34" ht="28" customHeight="1" spans="1:8">
      <c r="A34" s="374" t="s">
        <v>348</v>
      </c>
      <c r="B34" s="370">
        <v>8148</v>
      </c>
      <c r="C34" s="368">
        <v>0</v>
      </c>
      <c r="D34" s="364">
        <f t="shared" si="2"/>
        <v>8148</v>
      </c>
      <c r="E34" s="383"/>
      <c r="F34" s="360"/>
      <c r="G34" s="379"/>
      <c r="H34" s="379"/>
    </row>
    <row r="35" ht="28" customHeight="1" spans="1:8">
      <c r="A35" s="374" t="s">
        <v>349</v>
      </c>
      <c r="B35" s="372"/>
      <c r="C35" s="368">
        <v>0</v>
      </c>
      <c r="D35" s="364">
        <f t="shared" si="2"/>
        <v>0</v>
      </c>
      <c r="E35" s="383"/>
      <c r="F35" s="360"/>
      <c r="G35" s="379"/>
      <c r="H35" s="379"/>
    </row>
    <row r="36" ht="28" customHeight="1" spans="1:8">
      <c r="A36" s="374" t="s">
        <v>350</v>
      </c>
      <c r="B36" s="372">
        <v>19971</v>
      </c>
      <c r="C36" s="368">
        <v>0</v>
      </c>
      <c r="D36" s="364">
        <f t="shared" si="2"/>
        <v>19971</v>
      </c>
      <c r="E36" s="383"/>
      <c r="F36" s="360"/>
      <c r="G36" s="379"/>
      <c r="H36" s="379"/>
    </row>
    <row r="37" ht="28" customHeight="1" spans="1:8">
      <c r="A37" s="366" t="s">
        <v>351</v>
      </c>
      <c r="B37" s="372">
        <v>1756</v>
      </c>
      <c r="C37" s="368">
        <v>0</v>
      </c>
      <c r="D37" s="364">
        <f t="shared" si="2"/>
        <v>1756</v>
      </c>
      <c r="E37" s="383"/>
      <c r="F37" s="360"/>
      <c r="G37" s="379"/>
      <c r="H37" s="379"/>
    </row>
    <row r="38" ht="28" customHeight="1" spans="1:8">
      <c r="A38" s="371" t="s">
        <v>352</v>
      </c>
      <c r="B38" s="372">
        <v>32329</v>
      </c>
      <c r="C38" s="368">
        <v>0</v>
      </c>
      <c r="D38" s="364">
        <f t="shared" si="2"/>
        <v>32329</v>
      </c>
      <c r="E38" s="383"/>
      <c r="F38" s="360"/>
      <c r="G38" s="379"/>
      <c r="H38" s="379"/>
    </row>
    <row r="39" ht="28" customHeight="1" spans="1:8">
      <c r="A39" s="371" t="s">
        <v>353</v>
      </c>
      <c r="B39" s="372">
        <v>149</v>
      </c>
      <c r="C39" s="368">
        <v>0</v>
      </c>
      <c r="D39" s="364">
        <f t="shared" si="2"/>
        <v>149</v>
      </c>
      <c r="E39" s="383"/>
      <c r="F39" s="360"/>
      <c r="G39" s="379"/>
      <c r="H39" s="379"/>
    </row>
    <row r="40" ht="28" customHeight="1" spans="1:8">
      <c r="A40" s="371" t="s">
        <v>354</v>
      </c>
      <c r="B40" s="372">
        <v>1276</v>
      </c>
      <c r="C40" s="368">
        <v>0</v>
      </c>
      <c r="D40" s="364">
        <f t="shared" si="2"/>
        <v>1276</v>
      </c>
      <c r="E40" s="383"/>
      <c r="F40" s="360"/>
      <c r="G40" s="379"/>
      <c r="H40" s="379"/>
    </row>
    <row r="41" ht="28" customHeight="1" spans="1:8">
      <c r="A41" s="371" t="s">
        <v>355</v>
      </c>
      <c r="B41" s="372">
        <v>50342</v>
      </c>
      <c r="C41" s="368">
        <v>0</v>
      </c>
      <c r="D41" s="364">
        <f t="shared" si="2"/>
        <v>50342</v>
      </c>
      <c r="E41" s="383"/>
      <c r="F41" s="360"/>
      <c r="G41" s="379"/>
      <c r="H41" s="379"/>
    </row>
    <row r="42" ht="28" customHeight="1" spans="1:8">
      <c r="A42" s="371" t="s">
        <v>356</v>
      </c>
      <c r="B42" s="372">
        <v>16234</v>
      </c>
      <c r="C42" s="368">
        <v>0</v>
      </c>
      <c r="D42" s="364">
        <f t="shared" si="2"/>
        <v>16234</v>
      </c>
      <c r="E42" s="383"/>
      <c r="F42" s="360"/>
      <c r="G42" s="379"/>
      <c r="H42" s="379"/>
    </row>
    <row r="43" ht="28" customHeight="1" spans="1:8">
      <c r="A43" s="371" t="s">
        <v>357</v>
      </c>
      <c r="B43" s="372">
        <v>1191</v>
      </c>
      <c r="C43" s="368">
        <v>0</v>
      </c>
      <c r="D43" s="364">
        <f t="shared" si="2"/>
        <v>1191</v>
      </c>
      <c r="E43" s="383"/>
      <c r="F43" s="360"/>
      <c r="G43" s="379"/>
      <c r="H43" s="379"/>
    </row>
    <row r="44" ht="28" customHeight="1" spans="1:8">
      <c r="A44" s="371" t="s">
        <v>358</v>
      </c>
      <c r="B44" s="372">
        <v>30615</v>
      </c>
      <c r="C44" s="368">
        <v>0</v>
      </c>
      <c r="D44" s="364">
        <f t="shared" si="2"/>
        <v>30615</v>
      </c>
      <c r="E44" s="383"/>
      <c r="F44" s="360"/>
      <c r="G44" s="379"/>
      <c r="H44" s="379"/>
    </row>
    <row r="45" ht="28" customHeight="1" spans="1:8">
      <c r="A45" s="371" t="s">
        <v>359</v>
      </c>
      <c r="B45" s="372">
        <v>10715</v>
      </c>
      <c r="C45" s="368">
        <v>0</v>
      </c>
      <c r="D45" s="364">
        <f t="shared" si="2"/>
        <v>10715</v>
      </c>
      <c r="E45" s="383"/>
      <c r="F45" s="360"/>
      <c r="G45" s="379"/>
      <c r="H45" s="379"/>
    </row>
    <row r="46" ht="28" customHeight="1" spans="1:8">
      <c r="A46" s="371" t="s">
        <v>360</v>
      </c>
      <c r="B46" s="372">
        <v>1269</v>
      </c>
      <c r="C46" s="368">
        <v>0</v>
      </c>
      <c r="D46" s="364">
        <f t="shared" si="2"/>
        <v>1269</v>
      </c>
      <c r="E46" s="383"/>
      <c r="F46" s="360"/>
      <c r="G46" s="379"/>
      <c r="H46" s="379"/>
    </row>
    <row r="47" ht="28" customHeight="1" spans="1:8">
      <c r="A47" s="371" t="s">
        <v>361</v>
      </c>
      <c r="B47" s="372">
        <v>186</v>
      </c>
      <c r="C47" s="368">
        <v>0</v>
      </c>
      <c r="D47" s="364">
        <f t="shared" ref="D47:D63" si="3">B47+C47</f>
        <v>186</v>
      </c>
      <c r="E47" s="385"/>
      <c r="F47" s="360"/>
      <c r="G47" s="379"/>
      <c r="H47" s="379"/>
    </row>
    <row r="48" ht="28" customHeight="1" spans="1:8">
      <c r="A48" s="371" t="s">
        <v>362</v>
      </c>
      <c r="B48" s="372">
        <v>958</v>
      </c>
      <c r="C48" s="368">
        <v>0</v>
      </c>
      <c r="D48" s="364">
        <f t="shared" si="3"/>
        <v>958</v>
      </c>
      <c r="E48" s="385"/>
      <c r="F48" s="360"/>
      <c r="G48" s="386"/>
      <c r="H48" s="379"/>
    </row>
    <row r="49" ht="28" customHeight="1" spans="1:8">
      <c r="A49" s="375" t="s">
        <v>363</v>
      </c>
      <c r="B49" s="368">
        <v>0</v>
      </c>
      <c r="C49" s="368">
        <v>0</v>
      </c>
      <c r="D49" s="364">
        <f t="shared" si="3"/>
        <v>0</v>
      </c>
      <c r="E49" s="385"/>
      <c r="F49" s="360"/>
      <c r="G49" s="379"/>
      <c r="H49" s="379"/>
    </row>
    <row r="50" ht="28" customHeight="1" spans="1:8">
      <c r="A50" s="376" t="s">
        <v>364</v>
      </c>
      <c r="B50" s="365">
        <v>30450</v>
      </c>
      <c r="C50" s="368">
        <v>0</v>
      </c>
      <c r="D50" s="364">
        <f t="shared" si="3"/>
        <v>30450</v>
      </c>
      <c r="E50" s="385"/>
      <c r="F50" s="360"/>
      <c r="G50" s="379"/>
      <c r="H50" s="379"/>
    </row>
    <row r="51" ht="28" customHeight="1" spans="1:8">
      <c r="A51" s="376" t="s">
        <v>365</v>
      </c>
      <c r="B51" s="372">
        <v>0</v>
      </c>
      <c r="C51" s="363">
        <f>SUM(C52:C55)</f>
        <v>27200</v>
      </c>
      <c r="D51" s="364">
        <f t="shared" si="3"/>
        <v>27200</v>
      </c>
      <c r="E51" s="376" t="s">
        <v>366</v>
      </c>
      <c r="F51" s="360">
        <f>SUM(F52:F53)</f>
        <v>13700</v>
      </c>
      <c r="G51" s="360">
        <f>SUM(G52:G53)</f>
        <v>0</v>
      </c>
      <c r="H51" s="379">
        <f>F51+G51</f>
        <v>13700</v>
      </c>
    </row>
    <row r="52" ht="28" customHeight="1" spans="1:8">
      <c r="A52" s="371" t="s">
        <v>367</v>
      </c>
      <c r="B52" s="372">
        <v>0</v>
      </c>
      <c r="C52" s="368">
        <v>0</v>
      </c>
      <c r="D52" s="364">
        <f t="shared" si="3"/>
        <v>0</v>
      </c>
      <c r="E52" s="387" t="s">
        <v>368</v>
      </c>
      <c r="F52" s="360">
        <v>10000</v>
      </c>
      <c r="G52" s="341">
        <v>0</v>
      </c>
      <c r="H52" s="379">
        <f>F52+G52</f>
        <v>10000</v>
      </c>
    </row>
    <row r="53" ht="28" customHeight="1" spans="1:8">
      <c r="A53" s="371" t="s">
        <v>369</v>
      </c>
      <c r="B53" s="372">
        <v>0</v>
      </c>
      <c r="C53" s="368">
        <v>27200</v>
      </c>
      <c r="D53" s="364">
        <f t="shared" si="3"/>
        <v>27200</v>
      </c>
      <c r="E53" s="387" t="s">
        <v>370</v>
      </c>
      <c r="F53" s="360">
        <v>3700</v>
      </c>
      <c r="G53" s="379">
        <v>0</v>
      </c>
      <c r="H53" s="379">
        <f>F53+G53</f>
        <v>3700</v>
      </c>
    </row>
    <row r="54" ht="28" customHeight="1" spans="1:8">
      <c r="A54" s="371" t="s">
        <v>371</v>
      </c>
      <c r="B54" s="372">
        <v>0</v>
      </c>
      <c r="C54" s="368">
        <v>0</v>
      </c>
      <c r="D54" s="364">
        <f t="shared" si="3"/>
        <v>0</v>
      </c>
      <c r="E54" s="388"/>
      <c r="F54" s="360"/>
      <c r="G54" s="379"/>
      <c r="H54" s="379"/>
    </row>
    <row r="55" ht="28" customHeight="1" spans="1:8">
      <c r="A55" s="371" t="s">
        <v>372</v>
      </c>
      <c r="B55" s="372">
        <v>0</v>
      </c>
      <c r="C55" s="368">
        <v>0</v>
      </c>
      <c r="D55" s="364">
        <f t="shared" si="3"/>
        <v>0</v>
      </c>
      <c r="E55" s="388" t="s">
        <v>373</v>
      </c>
      <c r="F55" s="360"/>
      <c r="G55" s="379"/>
      <c r="H55" s="379"/>
    </row>
    <row r="56" ht="28" customHeight="1" spans="1:8">
      <c r="A56" s="376" t="s">
        <v>374</v>
      </c>
      <c r="B56" s="363">
        <v>0</v>
      </c>
      <c r="C56" s="363">
        <v>0</v>
      </c>
      <c r="D56" s="364">
        <f t="shared" si="3"/>
        <v>0</v>
      </c>
      <c r="E56" s="361"/>
      <c r="F56" s="360"/>
      <c r="G56" s="379"/>
      <c r="H56" s="379"/>
    </row>
    <row r="57" ht="28" customHeight="1" spans="1:8">
      <c r="A57" s="361" t="s">
        <v>375</v>
      </c>
      <c r="B57" s="363">
        <v>0</v>
      </c>
      <c r="C57" s="363">
        <v>0</v>
      </c>
      <c r="D57" s="364">
        <f t="shared" si="3"/>
        <v>0</v>
      </c>
      <c r="E57" s="361" t="s">
        <v>376</v>
      </c>
      <c r="F57" s="360"/>
      <c r="G57" s="379"/>
      <c r="H57" s="379"/>
    </row>
    <row r="58" ht="28" customHeight="1" spans="1:8">
      <c r="A58" s="361" t="s">
        <v>377</v>
      </c>
      <c r="B58" s="365">
        <f>SUM(B59:B62)</f>
        <v>10200</v>
      </c>
      <c r="C58" s="365">
        <f>SUM(C59:C62)</f>
        <v>0</v>
      </c>
      <c r="D58" s="364">
        <f t="shared" si="3"/>
        <v>10200</v>
      </c>
      <c r="E58" s="361" t="s">
        <v>378</v>
      </c>
      <c r="F58" s="360"/>
      <c r="G58" s="379"/>
      <c r="H58" s="379"/>
    </row>
    <row r="59" ht="28" customHeight="1" spans="1:8">
      <c r="A59" s="366" t="s">
        <v>379</v>
      </c>
      <c r="B59" s="372">
        <v>10000</v>
      </c>
      <c r="C59" s="368">
        <v>0</v>
      </c>
      <c r="D59" s="364">
        <f t="shared" si="3"/>
        <v>10000</v>
      </c>
      <c r="E59" s="361" t="s">
        <v>380</v>
      </c>
      <c r="F59" s="360"/>
      <c r="G59" s="379"/>
      <c r="H59" s="379"/>
    </row>
    <row r="60" ht="28" customHeight="1" spans="1:8">
      <c r="A60" s="366" t="s">
        <v>381</v>
      </c>
      <c r="B60" s="363">
        <v>200</v>
      </c>
      <c r="C60" s="363">
        <v>0</v>
      </c>
      <c r="D60" s="364">
        <f t="shared" si="3"/>
        <v>200</v>
      </c>
      <c r="E60" s="361"/>
      <c r="F60" s="360"/>
      <c r="G60" s="379"/>
      <c r="H60" s="379"/>
    </row>
    <row r="61" ht="28" customHeight="1" spans="1:8">
      <c r="A61" s="366" t="s">
        <v>382</v>
      </c>
      <c r="B61" s="363">
        <v>0</v>
      </c>
      <c r="C61" s="363">
        <v>0</v>
      </c>
      <c r="D61" s="364">
        <f t="shared" si="3"/>
        <v>0</v>
      </c>
      <c r="E61" s="366"/>
      <c r="F61" s="360"/>
      <c r="G61" s="379"/>
      <c r="H61" s="379"/>
    </row>
    <row r="62" ht="28" customHeight="1" spans="1:8">
      <c r="A62" s="366" t="s">
        <v>383</v>
      </c>
      <c r="B62" s="363">
        <v>0</v>
      </c>
      <c r="C62" s="363">
        <v>0</v>
      </c>
      <c r="D62" s="364">
        <f t="shared" si="3"/>
        <v>0</v>
      </c>
      <c r="E62" s="383"/>
      <c r="F62" s="360"/>
      <c r="G62" s="379"/>
      <c r="H62" s="379"/>
    </row>
    <row r="63" ht="28" customHeight="1" spans="1:8">
      <c r="A63" s="377" t="s">
        <v>305</v>
      </c>
      <c r="B63" s="365">
        <f>B6+B7+B51+B56+B57+B58</f>
        <v>565758</v>
      </c>
      <c r="C63" s="365">
        <f>C6+C7+C51+C56+C57+C58</f>
        <v>36985</v>
      </c>
      <c r="D63" s="364">
        <f t="shared" si="3"/>
        <v>602743</v>
      </c>
      <c r="E63" s="377" t="s">
        <v>384</v>
      </c>
      <c r="F63" s="360">
        <f t="shared" ref="F63:H63" si="4">F6+F11+F52+F53+F55+F57+F59</f>
        <v>565758</v>
      </c>
      <c r="G63" s="360">
        <f t="shared" si="4"/>
        <v>36985</v>
      </c>
      <c r="H63" s="360">
        <f t="shared" si="4"/>
        <v>602743</v>
      </c>
    </row>
  </sheetData>
  <mergeCells count="3">
    <mergeCell ref="A2:H2"/>
    <mergeCell ref="A4:D4"/>
    <mergeCell ref="E4:H4"/>
  </mergeCells>
  <conditionalFormatting sqref="B7:C7">
    <cfRule type="cellIs" dxfId="1" priority="9" stopIfTrue="1" operator="equal">
      <formula>0</formula>
    </cfRule>
    <cfRule type="cellIs" dxfId="1" priority="8" stopIfTrue="1" operator="equal">
      <formula>0</formula>
    </cfRule>
  </conditionalFormatting>
  <conditionalFormatting sqref="B8:C8">
    <cfRule type="cellIs" dxfId="1" priority="7" stopIfTrue="1" operator="equal">
      <formula>0</formula>
    </cfRule>
    <cfRule type="cellIs" dxfId="1" priority="6" stopIfTrue="1" operator="equal">
      <formula>0</formula>
    </cfRule>
  </conditionalFormatting>
  <conditionalFormatting sqref="B14:C14">
    <cfRule type="cellIs" dxfId="1" priority="5" stopIfTrue="1" operator="equal">
      <formula>0</formula>
    </cfRule>
    <cfRule type="cellIs" dxfId="1" priority="4" stopIfTrue="1" operator="equal">
      <formula>0</formula>
    </cfRule>
  </conditionalFormatting>
  <conditionalFormatting sqref="A49">
    <cfRule type="cellIs" dxfId="1" priority="2" stopIfTrue="1" operator="equal">
      <formula>0</formula>
    </cfRule>
  </conditionalFormatting>
  <conditionalFormatting sqref="B21:B22">
    <cfRule type="cellIs" dxfId="1" priority="3" stopIfTrue="1" operator="equal">
      <formula>0</formula>
    </cfRule>
  </conditionalFormatting>
  <conditionalFormatting sqref="F7:F10">
    <cfRule type="cellIs" dxfId="1" priority="1" stopIfTrue="1" operator="equal">
      <formula>0</formula>
    </cfRule>
  </conditionalFormatting>
  <conditionalFormatting sqref="E10:E18 A6:A48 A50:A62 B44 E6 B47:B48 B50 B58:C58 E62 E51 E54:E60">
    <cfRule type="cellIs" dxfId="2" priority="14" stopIfTrue="1" operator="equal">
      <formula>0</formula>
    </cfRule>
  </conditionalFormatting>
  <pageMargins left="0.751388888888889" right="0.751388888888889" top="0.786805555555556" bottom="0.708333333333333" header="0.5" footer="0.5"/>
  <pageSetup paperSize="9" scale="65" firstPageNumber="7" orientation="portrait" useFirstPageNumber="1" horizontalDpi="600"/>
  <headerFooter>
    <oddFooter>&amp;C&amp;18&amp;P</oddFooter>
  </headerFooter>
  <ignoredErrors>
    <ignoredError sqref="C8 C58" formulaRange="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workbookViewId="0">
      <selection activeCell="A2" sqref="A2:J2"/>
    </sheetView>
  </sheetViews>
  <sheetFormatPr defaultColWidth="9" defaultRowHeight="14.25"/>
  <cols>
    <col min="1" max="1" width="7.875" style="129" customWidth="1"/>
    <col min="2" max="2" width="16.4666666666667" style="310" customWidth="1"/>
    <col min="3" max="5" width="8.625" style="129" customWidth="1"/>
    <col min="6" max="6" width="7.875" style="129" customWidth="1"/>
    <col min="7" max="7" width="20.0916666666667" style="129" customWidth="1"/>
    <col min="8" max="10" width="8.25" style="129" customWidth="1"/>
    <col min="11" max="16384" width="9" style="311"/>
  </cols>
  <sheetData>
    <row r="1" spans="1:10">
      <c r="A1" s="312" t="s">
        <v>385</v>
      </c>
      <c r="C1" s="313"/>
      <c r="D1" s="313"/>
      <c r="E1" s="313"/>
      <c r="F1" s="313"/>
      <c r="H1" s="330"/>
      <c r="I1" s="330"/>
      <c r="J1" s="330"/>
    </row>
    <row r="2" s="308" customFormat="1" ht="25.5" spans="1:10">
      <c r="A2" s="314" t="s">
        <v>386</v>
      </c>
      <c r="B2" s="315"/>
      <c r="C2" s="314"/>
      <c r="D2" s="314"/>
      <c r="E2" s="314"/>
      <c r="F2" s="314"/>
      <c r="G2" s="314"/>
      <c r="H2" s="314"/>
      <c r="I2" s="314"/>
      <c r="J2" s="314"/>
    </row>
    <row r="3" spans="1:10">
      <c r="A3" s="316" t="s">
        <v>33</v>
      </c>
      <c r="B3" s="317"/>
      <c r="C3" s="318"/>
      <c r="D3" s="318"/>
      <c r="E3" s="331"/>
      <c r="F3" s="331"/>
      <c r="G3" s="332"/>
      <c r="H3" s="333"/>
      <c r="I3" s="333"/>
      <c r="J3" s="342" t="s">
        <v>34</v>
      </c>
    </row>
    <row r="4" s="309" customFormat="1" ht="27" customHeight="1" spans="1:10">
      <c r="A4" s="319" t="s">
        <v>387</v>
      </c>
      <c r="B4" s="320"/>
      <c r="C4" s="321" t="s">
        <v>38</v>
      </c>
      <c r="D4" s="321" t="s">
        <v>39</v>
      </c>
      <c r="E4" s="321" t="s">
        <v>40</v>
      </c>
      <c r="F4" s="319" t="s">
        <v>388</v>
      </c>
      <c r="G4" s="319"/>
      <c r="H4" s="334" t="s">
        <v>38</v>
      </c>
      <c r="I4" s="321" t="s">
        <v>39</v>
      </c>
      <c r="J4" s="321" t="s">
        <v>40</v>
      </c>
    </row>
    <row r="5" s="309" customFormat="1" ht="27" customHeight="1" spans="1:10">
      <c r="A5" s="319" t="s">
        <v>389</v>
      </c>
      <c r="B5" s="320" t="s">
        <v>289</v>
      </c>
      <c r="C5" s="321"/>
      <c r="D5" s="321"/>
      <c r="E5" s="321"/>
      <c r="F5" s="319" t="s">
        <v>389</v>
      </c>
      <c r="G5" s="319" t="s">
        <v>289</v>
      </c>
      <c r="H5" s="334"/>
      <c r="I5" s="321"/>
      <c r="J5" s="321"/>
    </row>
    <row r="6" s="309" customFormat="1" ht="27" customHeight="1" spans="1:10">
      <c r="A6" s="322">
        <v>201</v>
      </c>
      <c r="B6" s="323" t="s">
        <v>390</v>
      </c>
      <c r="C6" s="324">
        <v>62324</v>
      </c>
      <c r="D6" s="118">
        <v>-20000</v>
      </c>
      <c r="E6" s="335">
        <f>C6+D6</f>
        <v>42324</v>
      </c>
      <c r="F6" s="335">
        <v>301</v>
      </c>
      <c r="G6" s="336" t="s">
        <v>391</v>
      </c>
      <c r="H6" s="324">
        <v>204379</v>
      </c>
      <c r="I6" s="118">
        <v>9785</v>
      </c>
      <c r="J6" s="338">
        <f>H6+I6</f>
        <v>214164</v>
      </c>
    </row>
    <row r="7" s="309" customFormat="1" ht="27" customHeight="1" spans="1:10">
      <c r="A7" s="322">
        <v>204</v>
      </c>
      <c r="B7" s="323" t="s">
        <v>392</v>
      </c>
      <c r="C7" s="324">
        <v>14323</v>
      </c>
      <c r="D7" s="118">
        <v>1000</v>
      </c>
      <c r="E7" s="335">
        <f>C7+D7</f>
        <v>15323</v>
      </c>
      <c r="F7" s="335">
        <v>302</v>
      </c>
      <c r="G7" s="336" t="s">
        <v>393</v>
      </c>
      <c r="H7" s="324">
        <v>83178</v>
      </c>
      <c r="I7" s="118">
        <v>0</v>
      </c>
      <c r="J7" s="338">
        <f>H7+I7</f>
        <v>83178</v>
      </c>
    </row>
    <row r="8" s="309" customFormat="1" ht="27" customHeight="1" spans="1:10">
      <c r="A8" s="322">
        <v>205</v>
      </c>
      <c r="B8" s="323" t="s">
        <v>394</v>
      </c>
      <c r="C8" s="324">
        <v>141287</v>
      </c>
      <c r="D8" s="118">
        <v>0</v>
      </c>
      <c r="E8" s="335">
        <f>C8+D8</f>
        <v>141287</v>
      </c>
      <c r="F8" s="335">
        <v>303</v>
      </c>
      <c r="G8" s="336" t="s">
        <v>395</v>
      </c>
      <c r="H8" s="324">
        <v>142452</v>
      </c>
      <c r="I8" s="118">
        <v>0</v>
      </c>
      <c r="J8" s="338">
        <f t="shared" ref="J8:J15" si="0">H8+I8</f>
        <v>142452</v>
      </c>
    </row>
    <row r="9" s="309" customFormat="1" ht="27" customHeight="1" spans="1:10">
      <c r="A9" s="322">
        <v>206</v>
      </c>
      <c r="B9" s="323" t="s">
        <v>396</v>
      </c>
      <c r="C9" s="324">
        <v>1505</v>
      </c>
      <c r="D9" s="118">
        <v>500</v>
      </c>
      <c r="E9" s="335">
        <f>C9+D9</f>
        <v>2005</v>
      </c>
      <c r="F9" s="335">
        <v>307</v>
      </c>
      <c r="G9" s="336" t="s">
        <v>397</v>
      </c>
      <c r="H9" s="324">
        <v>13857</v>
      </c>
      <c r="I9" s="118">
        <v>0</v>
      </c>
      <c r="J9" s="338">
        <f t="shared" si="0"/>
        <v>13857</v>
      </c>
    </row>
    <row r="10" s="309" customFormat="1" ht="27" customHeight="1" spans="1:10">
      <c r="A10" s="322">
        <v>207</v>
      </c>
      <c r="B10" s="323" t="s">
        <v>398</v>
      </c>
      <c r="C10" s="324">
        <v>3387</v>
      </c>
      <c r="D10" s="118">
        <v>3000</v>
      </c>
      <c r="E10" s="335">
        <f t="shared" ref="E7:E29" si="1">C10+D10</f>
        <v>6387</v>
      </c>
      <c r="F10" s="335">
        <v>309</v>
      </c>
      <c r="G10" s="336" t="s">
        <v>399</v>
      </c>
      <c r="H10" s="324">
        <v>31910</v>
      </c>
      <c r="I10" s="118">
        <v>0</v>
      </c>
      <c r="J10" s="338">
        <f t="shared" si="0"/>
        <v>31910</v>
      </c>
    </row>
    <row r="11" s="309" customFormat="1" ht="27" customHeight="1" spans="1:10">
      <c r="A11" s="322">
        <v>208</v>
      </c>
      <c r="B11" s="323" t="s">
        <v>400</v>
      </c>
      <c r="C11" s="324">
        <v>108849</v>
      </c>
      <c r="D11" s="118"/>
      <c r="E11" s="335">
        <f t="shared" si="1"/>
        <v>108849</v>
      </c>
      <c r="F11" s="335">
        <v>310</v>
      </c>
      <c r="G11" s="336" t="s">
        <v>401</v>
      </c>
      <c r="H11" s="324">
        <v>13356</v>
      </c>
      <c r="I11" s="118">
        <v>0</v>
      </c>
      <c r="J11" s="338">
        <f t="shared" si="0"/>
        <v>13356</v>
      </c>
    </row>
    <row r="12" s="309" customFormat="1" ht="27" customHeight="1" spans="1:10">
      <c r="A12" s="322">
        <v>210</v>
      </c>
      <c r="B12" s="323" t="s">
        <v>402</v>
      </c>
      <c r="C12" s="324">
        <v>85748</v>
      </c>
      <c r="D12" s="118">
        <v>0</v>
      </c>
      <c r="E12" s="335">
        <f t="shared" si="1"/>
        <v>85748</v>
      </c>
      <c r="F12" s="335">
        <v>311</v>
      </c>
      <c r="G12" s="337" t="s">
        <v>403</v>
      </c>
      <c r="H12" s="324">
        <v>10</v>
      </c>
      <c r="I12" s="118">
        <v>0</v>
      </c>
      <c r="J12" s="338">
        <f t="shared" si="0"/>
        <v>10</v>
      </c>
    </row>
    <row r="13" s="309" customFormat="1" ht="27" customHeight="1" spans="1:10">
      <c r="A13" s="322">
        <v>211</v>
      </c>
      <c r="B13" s="323" t="s">
        <v>404</v>
      </c>
      <c r="C13" s="324">
        <v>1838</v>
      </c>
      <c r="D13" s="118">
        <v>5000</v>
      </c>
      <c r="E13" s="335">
        <f t="shared" si="1"/>
        <v>6838</v>
      </c>
      <c r="F13" s="335">
        <v>312</v>
      </c>
      <c r="G13" s="336" t="s">
        <v>405</v>
      </c>
      <c r="H13" s="324">
        <v>2854</v>
      </c>
      <c r="I13" s="118">
        <v>0</v>
      </c>
      <c r="J13" s="338">
        <f t="shared" si="0"/>
        <v>2854</v>
      </c>
    </row>
    <row r="14" s="309" customFormat="1" ht="27" customHeight="1" spans="1:10">
      <c r="A14" s="322">
        <v>212</v>
      </c>
      <c r="B14" s="323" t="s">
        <v>406</v>
      </c>
      <c r="C14" s="324">
        <v>17050</v>
      </c>
      <c r="D14" s="118">
        <v>0</v>
      </c>
      <c r="E14" s="335">
        <f t="shared" si="1"/>
        <v>17050</v>
      </c>
      <c r="F14" s="335">
        <v>313</v>
      </c>
      <c r="G14" s="336" t="s">
        <v>407</v>
      </c>
      <c r="H14" s="324">
        <v>63957</v>
      </c>
      <c r="I14" s="118">
        <v>0</v>
      </c>
      <c r="J14" s="338">
        <f t="shared" si="0"/>
        <v>63957</v>
      </c>
    </row>
    <row r="15" s="309" customFormat="1" ht="27" customHeight="1" spans="1:10">
      <c r="A15" s="322">
        <v>213</v>
      </c>
      <c r="B15" s="323" t="s">
        <v>408</v>
      </c>
      <c r="C15" s="324">
        <v>55510</v>
      </c>
      <c r="D15" s="118">
        <v>32910</v>
      </c>
      <c r="E15" s="335">
        <f t="shared" si="1"/>
        <v>88420</v>
      </c>
      <c r="F15" s="335">
        <v>399</v>
      </c>
      <c r="G15" s="336" t="s">
        <v>409</v>
      </c>
      <c r="H15" s="324">
        <v>9805</v>
      </c>
      <c r="I15" s="118">
        <v>27200</v>
      </c>
      <c r="J15" s="338">
        <f t="shared" si="0"/>
        <v>37005</v>
      </c>
    </row>
    <row r="16" s="309" customFormat="1" ht="27" customHeight="1" spans="1:10">
      <c r="A16" s="322">
        <v>214</v>
      </c>
      <c r="B16" s="323" t="s">
        <v>410</v>
      </c>
      <c r="C16" s="324">
        <v>11252</v>
      </c>
      <c r="D16" s="118">
        <v>10748</v>
      </c>
      <c r="E16" s="335">
        <f t="shared" si="1"/>
        <v>22000</v>
      </c>
      <c r="F16" s="338"/>
      <c r="G16" s="339"/>
      <c r="H16" s="340"/>
      <c r="I16" s="338"/>
      <c r="J16" s="340"/>
    </row>
    <row r="17" s="309" customFormat="1" ht="27" customHeight="1" spans="1:10">
      <c r="A17" s="322">
        <v>215</v>
      </c>
      <c r="B17" s="323" t="s">
        <v>411</v>
      </c>
      <c r="C17" s="324">
        <v>8862</v>
      </c>
      <c r="D17" s="118">
        <v>-1000</v>
      </c>
      <c r="E17" s="335">
        <f t="shared" si="1"/>
        <v>7862</v>
      </c>
      <c r="F17" s="338"/>
      <c r="G17" s="339"/>
      <c r="H17" s="340"/>
      <c r="I17" s="338"/>
      <c r="J17" s="340"/>
    </row>
    <row r="18" s="309" customFormat="1" ht="27" customHeight="1" spans="1:10">
      <c r="A18" s="325">
        <v>216</v>
      </c>
      <c r="B18" s="323" t="s">
        <v>412</v>
      </c>
      <c r="C18" s="324">
        <v>1458</v>
      </c>
      <c r="D18" s="118">
        <v>842</v>
      </c>
      <c r="E18" s="335">
        <f t="shared" si="1"/>
        <v>2300</v>
      </c>
      <c r="F18" s="338"/>
      <c r="G18" s="339"/>
      <c r="H18" s="340"/>
      <c r="I18" s="338"/>
      <c r="J18" s="340"/>
    </row>
    <row r="19" s="309" customFormat="1" ht="27" customHeight="1" spans="1:10">
      <c r="A19" s="325">
        <v>217</v>
      </c>
      <c r="B19" s="323" t="s">
        <v>413</v>
      </c>
      <c r="C19" s="324">
        <v>197</v>
      </c>
      <c r="D19" s="118">
        <v>-97</v>
      </c>
      <c r="E19" s="335">
        <f t="shared" si="1"/>
        <v>100</v>
      </c>
      <c r="F19" s="338"/>
      <c r="G19" s="339"/>
      <c r="H19" s="340"/>
      <c r="I19" s="338"/>
      <c r="J19" s="340"/>
    </row>
    <row r="20" s="309" customFormat="1" ht="27" customHeight="1" spans="1:10">
      <c r="A20" s="325">
        <v>219</v>
      </c>
      <c r="B20" s="323" t="s">
        <v>414</v>
      </c>
      <c r="C20" s="324">
        <v>0</v>
      </c>
      <c r="D20" s="118">
        <v>0</v>
      </c>
      <c r="E20" s="335">
        <f t="shared" si="1"/>
        <v>0</v>
      </c>
      <c r="F20" s="338"/>
      <c r="G20" s="339"/>
      <c r="H20" s="340"/>
      <c r="I20" s="338"/>
      <c r="J20" s="340"/>
    </row>
    <row r="21" s="309" customFormat="1" ht="27" customHeight="1" spans="1:10">
      <c r="A21" s="325">
        <v>220</v>
      </c>
      <c r="B21" s="323" t="s">
        <v>415</v>
      </c>
      <c r="C21" s="324">
        <v>7881</v>
      </c>
      <c r="D21" s="118">
        <v>889</v>
      </c>
      <c r="E21" s="335">
        <f t="shared" si="1"/>
        <v>8770</v>
      </c>
      <c r="F21" s="338"/>
      <c r="G21" s="339"/>
      <c r="H21" s="340"/>
      <c r="I21" s="338"/>
      <c r="J21" s="340"/>
    </row>
    <row r="22" s="309" customFormat="1" ht="27" customHeight="1" spans="1:10">
      <c r="A22" s="325">
        <v>221</v>
      </c>
      <c r="B22" s="323" t="s">
        <v>416</v>
      </c>
      <c r="C22" s="324">
        <v>2687</v>
      </c>
      <c r="D22" s="118">
        <v>7013</v>
      </c>
      <c r="E22" s="335">
        <f t="shared" si="1"/>
        <v>9700</v>
      </c>
      <c r="F22" s="338"/>
      <c r="G22" s="339"/>
      <c r="H22" s="340"/>
      <c r="I22" s="338"/>
      <c r="J22" s="340"/>
    </row>
    <row r="23" s="309" customFormat="1" ht="27" customHeight="1" spans="1:10">
      <c r="A23" s="325">
        <v>222</v>
      </c>
      <c r="B23" s="323" t="s">
        <v>417</v>
      </c>
      <c r="C23" s="324">
        <v>455</v>
      </c>
      <c r="D23" s="118">
        <v>3045</v>
      </c>
      <c r="E23" s="335">
        <f t="shared" si="1"/>
        <v>3500</v>
      </c>
      <c r="F23" s="338"/>
      <c r="G23" s="339"/>
      <c r="H23" s="340"/>
      <c r="I23" s="338"/>
      <c r="J23" s="340"/>
    </row>
    <row r="24" s="309" customFormat="1" ht="27" customHeight="1" spans="1:10">
      <c r="A24" s="325">
        <v>224</v>
      </c>
      <c r="B24" s="323" t="s">
        <v>418</v>
      </c>
      <c r="C24" s="324">
        <v>2503</v>
      </c>
      <c r="D24" s="118">
        <v>7197</v>
      </c>
      <c r="E24" s="335">
        <f t="shared" si="1"/>
        <v>9700</v>
      </c>
      <c r="F24" s="338"/>
      <c r="G24" s="339"/>
      <c r="H24" s="340"/>
      <c r="I24" s="338"/>
      <c r="J24" s="340"/>
    </row>
    <row r="25" s="309" customFormat="1" ht="27" customHeight="1" spans="1:10">
      <c r="A25" s="325">
        <v>227</v>
      </c>
      <c r="B25" s="323" t="s">
        <v>419</v>
      </c>
      <c r="C25" s="324">
        <v>6000</v>
      </c>
      <c r="D25" s="118">
        <v>0</v>
      </c>
      <c r="E25" s="335">
        <f t="shared" si="1"/>
        <v>6000</v>
      </c>
      <c r="F25" s="338"/>
      <c r="G25" s="339"/>
      <c r="H25" s="340"/>
      <c r="I25" s="338"/>
      <c r="J25" s="340"/>
    </row>
    <row r="26" s="309" customFormat="1" ht="27" customHeight="1" spans="1:10">
      <c r="A26" s="322">
        <v>229</v>
      </c>
      <c r="B26" s="323" t="s">
        <v>409</v>
      </c>
      <c r="C26" s="324">
        <v>9340</v>
      </c>
      <c r="D26" s="118">
        <v>-8000</v>
      </c>
      <c r="E26" s="335">
        <f t="shared" si="1"/>
        <v>1340</v>
      </c>
      <c r="F26" s="338"/>
      <c r="G26" s="339"/>
      <c r="H26" s="340"/>
      <c r="I26" s="338"/>
      <c r="J26" s="340"/>
    </row>
    <row r="27" s="309" customFormat="1" ht="27" customHeight="1" spans="1:10">
      <c r="A27" s="322">
        <v>230</v>
      </c>
      <c r="B27" s="323" t="s">
        <v>322</v>
      </c>
      <c r="C27" s="324">
        <v>9602</v>
      </c>
      <c r="D27" s="118">
        <v>0</v>
      </c>
      <c r="E27" s="335">
        <f t="shared" si="1"/>
        <v>9602</v>
      </c>
      <c r="F27" s="338"/>
      <c r="G27" s="339"/>
      <c r="H27" s="340"/>
      <c r="I27" s="338"/>
      <c r="J27" s="340"/>
    </row>
    <row r="28" s="309" customFormat="1" ht="27" customHeight="1" spans="1:10">
      <c r="A28" s="325">
        <v>231</v>
      </c>
      <c r="B28" s="323" t="s">
        <v>366</v>
      </c>
      <c r="C28" s="324">
        <v>3700</v>
      </c>
      <c r="D28" s="118">
        <v>-3700</v>
      </c>
      <c r="E28" s="335">
        <f t="shared" si="1"/>
        <v>0</v>
      </c>
      <c r="F28" s="338"/>
      <c r="G28" s="339"/>
      <c r="H28" s="340"/>
      <c r="I28" s="338"/>
      <c r="J28" s="340"/>
    </row>
    <row r="29" s="309" customFormat="1" ht="27" customHeight="1" spans="1:10">
      <c r="A29" s="325">
        <v>232</v>
      </c>
      <c r="B29" s="323" t="s">
        <v>420</v>
      </c>
      <c r="C29" s="324">
        <v>10000</v>
      </c>
      <c r="D29" s="118">
        <v>-2362</v>
      </c>
      <c r="E29" s="335">
        <f t="shared" si="1"/>
        <v>7638</v>
      </c>
      <c r="F29" s="338"/>
      <c r="G29" s="341"/>
      <c r="H29" s="340"/>
      <c r="I29" s="338"/>
      <c r="J29" s="340"/>
    </row>
    <row r="30" s="309" customFormat="1" ht="27" customHeight="1" spans="1:10">
      <c r="A30" s="326" t="s">
        <v>114</v>
      </c>
      <c r="B30" s="327"/>
      <c r="C30" s="328">
        <f t="shared" ref="C30:H30" si="2">SUM(C6:C29)</f>
        <v>565758</v>
      </c>
      <c r="D30" s="329">
        <f t="shared" si="2"/>
        <v>36985</v>
      </c>
      <c r="E30" s="329">
        <f t="shared" si="2"/>
        <v>602743</v>
      </c>
      <c r="F30" s="326" t="s">
        <v>114</v>
      </c>
      <c r="G30" s="326"/>
      <c r="H30" s="328">
        <f t="shared" si="2"/>
        <v>565758</v>
      </c>
      <c r="I30" s="328">
        <f>SUM(I6:I15)</f>
        <v>36985</v>
      </c>
      <c r="J30" s="328">
        <f>SUM(J6:J29)</f>
        <v>602743</v>
      </c>
    </row>
  </sheetData>
  <mergeCells count="13">
    <mergeCell ref="A2:J2"/>
    <mergeCell ref="A3:B3"/>
    <mergeCell ref="E3:F3"/>
    <mergeCell ref="A4:B4"/>
    <mergeCell ref="F4:G4"/>
    <mergeCell ref="A30:B30"/>
    <mergeCell ref="F30:G30"/>
    <mergeCell ref="C4:C5"/>
    <mergeCell ref="D4:D5"/>
    <mergeCell ref="E4:E5"/>
    <mergeCell ref="H4:H5"/>
    <mergeCell ref="I4:I5"/>
    <mergeCell ref="J4:J5"/>
  </mergeCells>
  <pageMargins left="0.751388888888889" right="0.708333333333333" top="0.786805555555556" bottom="0.511805555555556" header="0.5" footer="0.5"/>
  <pageSetup paperSize="9" scale="86" firstPageNumber="9" fitToHeight="0" orientation="portrait" useFirstPageNumber="1" horizontalDpi="600"/>
  <headerFooter>
    <oddFooter>&amp;C&amp;12&amp;P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2"/>
  <sheetViews>
    <sheetView tabSelected="1" workbookViewId="0">
      <selection activeCell="O9" sqref="O9"/>
    </sheetView>
  </sheetViews>
  <sheetFormatPr defaultColWidth="9" defaultRowHeight="12.75"/>
  <cols>
    <col min="1" max="1" width="4" style="210" customWidth="1"/>
    <col min="2" max="2" width="7.875" style="210" customWidth="1"/>
    <col min="3" max="4" width="7.125" style="210" customWidth="1"/>
    <col min="5" max="5" width="20.9" style="213" customWidth="1"/>
    <col min="6" max="6" width="25.6416666666667" style="213" customWidth="1"/>
    <col min="7" max="7" width="11.075" style="210" customWidth="1"/>
    <col min="8" max="8" width="10.1916666666667" style="210" customWidth="1"/>
    <col min="9" max="9" width="5.875" style="210" customWidth="1"/>
    <col min="10" max="10" width="7.125" style="213" customWidth="1"/>
    <col min="11" max="11" width="10.25" style="212" customWidth="1"/>
    <col min="12" max="12" width="10.25" style="214" customWidth="1"/>
    <col min="13" max="13" width="10.25" style="212" customWidth="1"/>
    <col min="14" max="14" width="10.6333333333333" style="210" customWidth="1"/>
    <col min="15" max="44" width="9" style="210" customWidth="1"/>
    <col min="45" max="45" width="2.25" style="210" customWidth="1"/>
    <col min="46" max="16384" width="9" style="210"/>
  </cols>
  <sheetData>
    <row r="1" s="210" customFormat="1" spans="1:14">
      <c r="A1" s="215" t="s">
        <v>421</v>
      </c>
      <c r="B1" s="215"/>
      <c r="C1" s="215"/>
      <c r="D1" s="215"/>
      <c r="E1" s="50"/>
      <c r="F1" s="50"/>
      <c r="G1" s="215"/>
      <c r="H1" s="215"/>
      <c r="I1" s="215"/>
      <c r="J1" s="50"/>
      <c r="K1" s="254"/>
      <c r="L1" s="255"/>
      <c r="M1" s="254"/>
      <c r="N1" s="215"/>
    </row>
    <row r="2" s="210" customFormat="1" ht="25.5" spans="1:14">
      <c r="A2" s="216" t="s">
        <v>422</v>
      </c>
      <c r="B2" s="216"/>
      <c r="C2" s="216"/>
      <c r="D2" s="216"/>
      <c r="E2" s="237"/>
      <c r="F2" s="216"/>
      <c r="G2" s="216"/>
      <c r="H2" s="216"/>
      <c r="I2" s="216"/>
      <c r="J2" s="237"/>
      <c r="K2" s="256"/>
      <c r="L2" s="257"/>
      <c r="M2" s="256"/>
      <c r="N2" s="216"/>
    </row>
    <row r="3" s="210" customFormat="1" ht="21" customHeight="1" spans="1:14">
      <c r="A3" s="217" t="s">
        <v>33</v>
      </c>
      <c r="B3" s="217"/>
      <c r="C3" s="217"/>
      <c r="D3" s="217"/>
      <c r="E3" s="50"/>
      <c r="F3" s="50"/>
      <c r="G3" s="215"/>
      <c r="H3" s="238"/>
      <c r="I3" s="215"/>
      <c r="J3" s="50"/>
      <c r="K3" s="254"/>
      <c r="L3" s="255"/>
      <c r="M3" s="254"/>
      <c r="N3" s="215" t="s">
        <v>34</v>
      </c>
    </row>
    <row r="4" s="211" customFormat="1" ht="38.25" spans="1:14">
      <c r="A4" s="218" t="s">
        <v>423</v>
      </c>
      <c r="B4" s="218" t="s">
        <v>424</v>
      </c>
      <c r="C4" s="218" t="s">
        <v>425</v>
      </c>
      <c r="D4" s="218" t="s">
        <v>426</v>
      </c>
      <c r="E4" s="218" t="s">
        <v>310</v>
      </c>
      <c r="F4" s="239" t="s">
        <v>427</v>
      </c>
      <c r="G4" s="218" t="s">
        <v>428</v>
      </c>
      <c r="H4" s="218" t="s">
        <v>429</v>
      </c>
      <c r="I4" s="239" t="s">
        <v>430</v>
      </c>
      <c r="J4" s="239" t="s">
        <v>431</v>
      </c>
      <c r="K4" s="258" t="s">
        <v>38</v>
      </c>
      <c r="L4" s="259" t="s">
        <v>39</v>
      </c>
      <c r="M4" s="258" t="s">
        <v>40</v>
      </c>
      <c r="N4" s="269" t="s">
        <v>432</v>
      </c>
    </row>
    <row r="5" s="211" customFormat="1" ht="31" customHeight="1" spans="1:14">
      <c r="A5" s="218"/>
      <c r="B5" s="218"/>
      <c r="C5" s="218"/>
      <c r="D5" s="218"/>
      <c r="E5" s="218" t="s">
        <v>114</v>
      </c>
      <c r="F5" s="239"/>
      <c r="G5" s="218"/>
      <c r="H5" s="218"/>
      <c r="I5" s="239"/>
      <c r="J5" s="239"/>
      <c r="K5" s="258">
        <f>K6+K40</f>
        <v>127657.588478</v>
      </c>
      <c r="L5" s="259">
        <f>L6+L40</f>
        <v>0.000600000010308577</v>
      </c>
      <c r="M5" s="258">
        <f>M6+M40</f>
        <v>127657.589078</v>
      </c>
      <c r="N5" s="269"/>
    </row>
    <row r="6" s="210" customFormat="1" ht="31" customHeight="1" spans="1:14">
      <c r="A6" s="219"/>
      <c r="B6" s="219"/>
      <c r="C6" s="219"/>
      <c r="D6" s="219"/>
      <c r="E6" s="219" t="s">
        <v>433</v>
      </c>
      <c r="F6" s="240"/>
      <c r="G6" s="219"/>
      <c r="H6" s="219"/>
      <c r="I6" s="240"/>
      <c r="J6" s="240"/>
      <c r="K6" s="260">
        <f>SUM(K7:K39)</f>
        <v>44909.028478</v>
      </c>
      <c r="L6" s="261">
        <f>SUM(L7:L39)</f>
        <v>-26827.18</v>
      </c>
      <c r="M6" s="260">
        <f>SUM(M7:M39)</f>
        <v>18081.848478</v>
      </c>
      <c r="N6" s="270"/>
    </row>
    <row r="7" s="210" customFormat="1" ht="31" customHeight="1" spans="1:14">
      <c r="A7" s="220">
        <v>1</v>
      </c>
      <c r="B7" s="221">
        <v>201</v>
      </c>
      <c r="C7" s="222">
        <v>30215</v>
      </c>
      <c r="D7" s="222">
        <v>50202</v>
      </c>
      <c r="E7" s="222" t="s">
        <v>434</v>
      </c>
      <c r="F7" s="222"/>
      <c r="G7" s="241" t="s">
        <v>435</v>
      </c>
      <c r="H7" s="241" t="s">
        <v>435</v>
      </c>
      <c r="I7" s="243" t="s">
        <v>436</v>
      </c>
      <c r="J7" s="262" t="s">
        <v>437</v>
      </c>
      <c r="K7" s="263">
        <v>100</v>
      </c>
      <c r="L7" s="263">
        <v>-90</v>
      </c>
      <c r="M7" s="264">
        <f t="shared" ref="M7:M12" si="0">K7+L7</f>
        <v>10</v>
      </c>
      <c r="N7" s="227" t="s">
        <v>438</v>
      </c>
    </row>
    <row r="8" s="210" customFormat="1" ht="30" customHeight="1" spans="1:14">
      <c r="A8" s="220">
        <v>2</v>
      </c>
      <c r="B8" s="223">
        <v>2013699</v>
      </c>
      <c r="C8" s="223">
        <v>30399</v>
      </c>
      <c r="D8" s="223">
        <v>50999</v>
      </c>
      <c r="E8" s="242" t="s">
        <v>439</v>
      </c>
      <c r="F8" s="243"/>
      <c r="G8" s="242" t="s">
        <v>440</v>
      </c>
      <c r="H8" s="242" t="s">
        <v>440</v>
      </c>
      <c r="I8" s="242" t="s">
        <v>436</v>
      </c>
      <c r="J8" s="242" t="s">
        <v>441</v>
      </c>
      <c r="K8" s="264">
        <v>14.076</v>
      </c>
      <c r="L8" s="263">
        <v>-3.58</v>
      </c>
      <c r="M8" s="264">
        <f t="shared" si="0"/>
        <v>10.496</v>
      </c>
      <c r="N8" s="227" t="s">
        <v>438</v>
      </c>
    </row>
    <row r="9" s="210" customFormat="1" ht="48" customHeight="1" spans="1:14">
      <c r="A9" s="220">
        <v>3</v>
      </c>
      <c r="B9" s="224">
        <v>2080801</v>
      </c>
      <c r="C9" s="223">
        <v>30305</v>
      </c>
      <c r="D9" s="223">
        <v>50901</v>
      </c>
      <c r="E9" s="242" t="s">
        <v>442</v>
      </c>
      <c r="F9" s="243"/>
      <c r="G9" s="242" t="s">
        <v>440</v>
      </c>
      <c r="H9" s="242" t="s">
        <v>440</v>
      </c>
      <c r="I9" s="242" t="s">
        <v>436</v>
      </c>
      <c r="J9" s="242" t="s">
        <v>441</v>
      </c>
      <c r="K9" s="264">
        <v>51.96</v>
      </c>
      <c r="L9" s="263">
        <v>-4.09</v>
      </c>
      <c r="M9" s="264">
        <f t="shared" si="0"/>
        <v>47.87</v>
      </c>
      <c r="N9" s="227" t="s">
        <v>438</v>
      </c>
    </row>
    <row r="10" s="210" customFormat="1" ht="46" customHeight="1" spans="1:14">
      <c r="A10" s="220">
        <v>4</v>
      </c>
      <c r="B10" s="225">
        <v>2130152</v>
      </c>
      <c r="C10" s="226">
        <v>30399</v>
      </c>
      <c r="D10" s="225">
        <v>50999</v>
      </c>
      <c r="E10" s="223" t="s">
        <v>443</v>
      </c>
      <c r="F10" s="223"/>
      <c r="G10" s="223" t="s">
        <v>444</v>
      </c>
      <c r="H10" s="223" t="s">
        <v>444</v>
      </c>
      <c r="I10" s="223" t="s">
        <v>436</v>
      </c>
      <c r="J10" s="223" t="s">
        <v>441</v>
      </c>
      <c r="K10" s="264">
        <v>16.63</v>
      </c>
      <c r="L10" s="263">
        <v>-3.5</v>
      </c>
      <c r="M10" s="264">
        <f t="shared" si="0"/>
        <v>13.13</v>
      </c>
      <c r="N10" s="227" t="s">
        <v>438</v>
      </c>
    </row>
    <row r="11" s="210" customFormat="1" ht="42" customHeight="1" spans="1:14">
      <c r="A11" s="220">
        <v>5</v>
      </c>
      <c r="B11" s="227">
        <v>2220401</v>
      </c>
      <c r="C11" s="228">
        <v>31299</v>
      </c>
      <c r="D11" s="228">
        <v>50799</v>
      </c>
      <c r="E11" s="227" t="s">
        <v>445</v>
      </c>
      <c r="F11" s="227" t="s">
        <v>446</v>
      </c>
      <c r="G11" s="227" t="s">
        <v>447</v>
      </c>
      <c r="H11" s="228" t="s">
        <v>448</v>
      </c>
      <c r="I11" s="228" t="s">
        <v>449</v>
      </c>
      <c r="J11" s="228" t="s">
        <v>437</v>
      </c>
      <c r="K11" s="264">
        <v>190.83</v>
      </c>
      <c r="L11" s="263">
        <v>-120</v>
      </c>
      <c r="M11" s="264">
        <f t="shared" si="0"/>
        <v>70.83</v>
      </c>
      <c r="N11" s="227" t="s">
        <v>438</v>
      </c>
    </row>
    <row r="12" s="210" customFormat="1" ht="42" customHeight="1" spans="1:14">
      <c r="A12" s="220">
        <v>6</v>
      </c>
      <c r="B12" s="224">
        <v>2140199</v>
      </c>
      <c r="C12" s="228">
        <v>31099</v>
      </c>
      <c r="D12" s="228">
        <v>50299</v>
      </c>
      <c r="E12" s="227" t="s">
        <v>450</v>
      </c>
      <c r="F12" s="244" t="s">
        <v>451</v>
      </c>
      <c r="G12" s="227" t="s">
        <v>452</v>
      </c>
      <c r="H12" s="227" t="s">
        <v>452</v>
      </c>
      <c r="I12" s="228" t="s">
        <v>453</v>
      </c>
      <c r="J12" s="228" t="s">
        <v>437</v>
      </c>
      <c r="K12" s="264">
        <v>1000</v>
      </c>
      <c r="L12" s="263">
        <v>-1000</v>
      </c>
      <c r="M12" s="264">
        <f t="shared" si="0"/>
        <v>0</v>
      </c>
      <c r="N12" s="227" t="s">
        <v>438</v>
      </c>
    </row>
    <row r="13" s="210" customFormat="1" ht="36" customHeight="1" spans="1:14">
      <c r="A13" s="220">
        <v>7</v>
      </c>
      <c r="B13" s="227">
        <v>2220112</v>
      </c>
      <c r="C13" s="228">
        <v>30701</v>
      </c>
      <c r="D13" s="228">
        <v>51101</v>
      </c>
      <c r="E13" s="227" t="s">
        <v>454</v>
      </c>
      <c r="F13" s="227" t="s">
        <v>455</v>
      </c>
      <c r="G13" s="227" t="s">
        <v>447</v>
      </c>
      <c r="H13" s="227" t="s">
        <v>447</v>
      </c>
      <c r="I13" s="227" t="s">
        <v>449</v>
      </c>
      <c r="J13" s="227" t="s">
        <v>456</v>
      </c>
      <c r="K13" s="264">
        <v>157.08</v>
      </c>
      <c r="L13" s="263">
        <v>-40</v>
      </c>
      <c r="M13" s="264">
        <f t="shared" ref="M13:M22" si="1">K13+L13</f>
        <v>117.08</v>
      </c>
      <c r="N13" s="227" t="s">
        <v>438</v>
      </c>
    </row>
    <row r="14" s="210" customFormat="1" ht="51" customHeight="1" spans="1:14">
      <c r="A14" s="220">
        <v>8</v>
      </c>
      <c r="B14" s="227" t="s">
        <v>457</v>
      </c>
      <c r="C14" s="227" t="s">
        <v>458</v>
      </c>
      <c r="D14" s="227" t="s">
        <v>459</v>
      </c>
      <c r="E14" s="227" t="s">
        <v>460</v>
      </c>
      <c r="F14" s="227" t="s">
        <v>461</v>
      </c>
      <c r="G14" s="228" t="s">
        <v>462</v>
      </c>
      <c r="H14" s="228" t="s">
        <v>462</v>
      </c>
      <c r="I14" s="265" t="s">
        <v>436</v>
      </c>
      <c r="J14" s="227" t="s">
        <v>437</v>
      </c>
      <c r="K14" s="264">
        <v>264</v>
      </c>
      <c r="L14" s="263">
        <v>-79.07</v>
      </c>
      <c r="M14" s="264">
        <f t="shared" si="1"/>
        <v>184.93</v>
      </c>
      <c r="N14" s="227" t="s">
        <v>438</v>
      </c>
    </row>
    <row r="15" s="210" customFormat="1" ht="34" customHeight="1" spans="1:14">
      <c r="A15" s="220">
        <v>9</v>
      </c>
      <c r="B15" s="229">
        <v>2040202</v>
      </c>
      <c r="C15" s="230">
        <v>30199</v>
      </c>
      <c r="D15" s="230">
        <v>50199</v>
      </c>
      <c r="E15" s="245" t="s">
        <v>463</v>
      </c>
      <c r="F15" s="246"/>
      <c r="G15" s="247" t="s">
        <v>464</v>
      </c>
      <c r="H15" s="247" t="s">
        <v>464</v>
      </c>
      <c r="I15" s="266" t="s">
        <v>436</v>
      </c>
      <c r="J15" s="245" t="s">
        <v>465</v>
      </c>
      <c r="K15" s="264">
        <v>334.8</v>
      </c>
      <c r="L15" s="263">
        <v>-334.8</v>
      </c>
      <c r="M15" s="264">
        <f t="shared" si="1"/>
        <v>0</v>
      </c>
      <c r="N15" s="227" t="s">
        <v>438</v>
      </c>
    </row>
    <row r="16" s="210" customFormat="1" ht="50" customHeight="1" spans="1:14">
      <c r="A16" s="220">
        <v>10</v>
      </c>
      <c r="B16" s="231">
        <v>2013101</v>
      </c>
      <c r="C16" s="232">
        <v>30299</v>
      </c>
      <c r="D16" s="232">
        <v>50299</v>
      </c>
      <c r="E16" s="248" t="s">
        <v>466</v>
      </c>
      <c r="F16" s="233" t="s">
        <v>467</v>
      </c>
      <c r="G16" s="232" t="s">
        <v>468</v>
      </c>
      <c r="H16" s="232" t="s">
        <v>468</v>
      </c>
      <c r="I16" s="232" t="s">
        <v>436</v>
      </c>
      <c r="J16" s="232" t="s">
        <v>441</v>
      </c>
      <c r="K16" s="264">
        <v>40</v>
      </c>
      <c r="L16" s="263">
        <v>-40</v>
      </c>
      <c r="M16" s="264">
        <f t="shared" si="1"/>
        <v>0</v>
      </c>
      <c r="N16" s="227" t="s">
        <v>438</v>
      </c>
    </row>
    <row r="17" s="210" customFormat="1" ht="67" customHeight="1" spans="1:14">
      <c r="A17" s="220">
        <v>11</v>
      </c>
      <c r="B17" s="227">
        <v>2100300</v>
      </c>
      <c r="C17" s="227">
        <v>302</v>
      </c>
      <c r="D17" s="227">
        <v>502</v>
      </c>
      <c r="E17" s="227" t="s">
        <v>469</v>
      </c>
      <c r="F17" s="227" t="s">
        <v>470</v>
      </c>
      <c r="G17" s="227" t="s">
        <v>471</v>
      </c>
      <c r="H17" s="227" t="s">
        <v>471</v>
      </c>
      <c r="I17" s="227" t="s">
        <v>436</v>
      </c>
      <c r="J17" s="227" t="s">
        <v>472</v>
      </c>
      <c r="K17" s="264">
        <v>220</v>
      </c>
      <c r="L17" s="263">
        <v>-30</v>
      </c>
      <c r="M17" s="264">
        <f t="shared" si="1"/>
        <v>190</v>
      </c>
      <c r="N17" s="227" t="s">
        <v>438</v>
      </c>
    </row>
    <row r="18" s="210" customFormat="1" ht="33" customHeight="1" spans="1:14">
      <c r="A18" s="220">
        <v>12</v>
      </c>
      <c r="B18" s="227">
        <v>2080506</v>
      </c>
      <c r="C18" s="227">
        <v>30109</v>
      </c>
      <c r="D18" s="227">
        <v>50102</v>
      </c>
      <c r="E18" s="227" t="s">
        <v>473</v>
      </c>
      <c r="F18" s="227" t="s">
        <v>474</v>
      </c>
      <c r="G18" s="227" t="s">
        <v>475</v>
      </c>
      <c r="H18" s="227" t="s">
        <v>476</v>
      </c>
      <c r="I18" s="227" t="s">
        <v>436</v>
      </c>
      <c r="J18" s="227" t="s">
        <v>437</v>
      </c>
      <c r="K18" s="264">
        <v>7512</v>
      </c>
      <c r="L18" s="263">
        <v>-4012</v>
      </c>
      <c r="M18" s="264">
        <f t="shared" si="1"/>
        <v>3500</v>
      </c>
      <c r="N18" s="227" t="s">
        <v>477</v>
      </c>
    </row>
    <row r="19" s="210" customFormat="1" ht="38.25" spans="1:14">
      <c r="A19" s="220">
        <v>13</v>
      </c>
      <c r="B19" s="227">
        <v>2081002</v>
      </c>
      <c r="C19" s="227">
        <v>30213</v>
      </c>
      <c r="D19" s="227">
        <v>50209</v>
      </c>
      <c r="E19" s="227" t="s">
        <v>478</v>
      </c>
      <c r="F19" s="227" t="s">
        <v>479</v>
      </c>
      <c r="G19" s="227" t="s">
        <v>480</v>
      </c>
      <c r="H19" s="227" t="s">
        <v>480</v>
      </c>
      <c r="I19" s="227" t="s">
        <v>436</v>
      </c>
      <c r="J19" s="227" t="s">
        <v>481</v>
      </c>
      <c r="K19" s="264">
        <v>119.34</v>
      </c>
      <c r="L19" s="263">
        <v>-119.34</v>
      </c>
      <c r="M19" s="264">
        <f t="shared" si="1"/>
        <v>0</v>
      </c>
      <c r="N19" s="227" t="s">
        <v>438</v>
      </c>
    </row>
    <row r="20" s="210" customFormat="1" ht="54" customHeight="1" spans="1:14">
      <c r="A20" s="220">
        <v>14</v>
      </c>
      <c r="B20" s="227">
        <v>2130803</v>
      </c>
      <c r="C20" s="228">
        <v>30399</v>
      </c>
      <c r="D20" s="227">
        <v>50999</v>
      </c>
      <c r="E20" s="227" t="s">
        <v>482</v>
      </c>
      <c r="F20" s="228" t="s">
        <v>483</v>
      </c>
      <c r="G20" s="228" t="s">
        <v>462</v>
      </c>
      <c r="H20" s="228" t="s">
        <v>484</v>
      </c>
      <c r="I20" s="228" t="s">
        <v>436</v>
      </c>
      <c r="J20" s="227" t="s">
        <v>437</v>
      </c>
      <c r="K20" s="264">
        <v>91</v>
      </c>
      <c r="L20" s="263">
        <v>-22.5</v>
      </c>
      <c r="M20" s="264">
        <f t="shared" si="1"/>
        <v>68.5</v>
      </c>
      <c r="N20" s="227" t="s">
        <v>438</v>
      </c>
    </row>
    <row r="21" s="210" customFormat="1" ht="54" customHeight="1" spans="1:14">
      <c r="A21" s="220">
        <v>15</v>
      </c>
      <c r="B21" s="227">
        <v>2130803</v>
      </c>
      <c r="C21" s="228">
        <v>30399</v>
      </c>
      <c r="D21" s="227">
        <v>50999</v>
      </c>
      <c r="E21" s="228" t="s">
        <v>485</v>
      </c>
      <c r="F21" s="228" t="s">
        <v>483</v>
      </c>
      <c r="G21" s="228" t="s">
        <v>462</v>
      </c>
      <c r="H21" s="228" t="s">
        <v>484</v>
      </c>
      <c r="I21" s="228" t="s">
        <v>436</v>
      </c>
      <c r="J21" s="228" t="s">
        <v>437</v>
      </c>
      <c r="K21" s="264">
        <v>1151.9488</v>
      </c>
      <c r="L21" s="263">
        <v>-34.63</v>
      </c>
      <c r="M21" s="264">
        <f t="shared" si="1"/>
        <v>1117.3188</v>
      </c>
      <c r="N21" s="227" t="s">
        <v>438</v>
      </c>
    </row>
    <row r="22" s="210" customFormat="1" ht="54" customHeight="1" spans="1:14">
      <c r="A22" s="220">
        <v>16</v>
      </c>
      <c r="B22" s="227">
        <v>2130803</v>
      </c>
      <c r="C22" s="228">
        <v>30399</v>
      </c>
      <c r="D22" s="227">
        <v>50999</v>
      </c>
      <c r="E22" s="228" t="s">
        <v>486</v>
      </c>
      <c r="F22" s="228" t="s">
        <v>483</v>
      </c>
      <c r="G22" s="228" t="s">
        <v>462</v>
      </c>
      <c r="H22" s="228" t="s">
        <v>484</v>
      </c>
      <c r="I22" s="228" t="s">
        <v>436</v>
      </c>
      <c r="J22" s="228" t="s">
        <v>437</v>
      </c>
      <c r="K22" s="264">
        <v>321</v>
      </c>
      <c r="L22" s="263">
        <v>-12</v>
      </c>
      <c r="M22" s="264">
        <f t="shared" si="1"/>
        <v>309</v>
      </c>
      <c r="N22" s="227" t="s">
        <v>438</v>
      </c>
    </row>
    <row r="23" s="210" customFormat="1" ht="46" customHeight="1" spans="1:14">
      <c r="A23" s="220">
        <v>17</v>
      </c>
      <c r="B23" s="227">
        <v>2130803</v>
      </c>
      <c r="C23" s="228">
        <v>30399</v>
      </c>
      <c r="D23" s="227">
        <v>50999</v>
      </c>
      <c r="E23" s="227" t="s">
        <v>487</v>
      </c>
      <c r="F23" s="228" t="s">
        <v>483</v>
      </c>
      <c r="G23" s="228" t="s">
        <v>488</v>
      </c>
      <c r="H23" s="228" t="s">
        <v>489</v>
      </c>
      <c r="I23" s="228" t="s">
        <v>436</v>
      </c>
      <c r="J23" s="227" t="s">
        <v>437</v>
      </c>
      <c r="K23" s="264">
        <v>242</v>
      </c>
      <c r="L23" s="263">
        <v>-42.77</v>
      </c>
      <c r="M23" s="264">
        <f t="shared" ref="M23:M59" si="2">K23+L23</f>
        <v>199.23</v>
      </c>
      <c r="N23" s="227" t="s">
        <v>438</v>
      </c>
    </row>
    <row r="24" s="210" customFormat="1" ht="46" customHeight="1" spans="1:14">
      <c r="A24" s="220">
        <v>18</v>
      </c>
      <c r="B24" s="227">
        <v>2130803</v>
      </c>
      <c r="C24" s="228">
        <v>30399</v>
      </c>
      <c r="D24" s="227">
        <v>50999</v>
      </c>
      <c r="E24" s="227" t="s">
        <v>490</v>
      </c>
      <c r="F24" s="228" t="s">
        <v>483</v>
      </c>
      <c r="G24" s="228" t="s">
        <v>488</v>
      </c>
      <c r="H24" s="228" t="s">
        <v>489</v>
      </c>
      <c r="I24" s="228" t="s">
        <v>436</v>
      </c>
      <c r="J24" s="227" t="s">
        <v>437</v>
      </c>
      <c r="K24" s="264">
        <v>1037</v>
      </c>
      <c r="L24" s="263">
        <v>-38</v>
      </c>
      <c r="M24" s="264">
        <f t="shared" si="2"/>
        <v>999</v>
      </c>
      <c r="N24" s="227" t="s">
        <v>438</v>
      </c>
    </row>
    <row r="25" s="210" customFormat="1" ht="46" customHeight="1" spans="1:14">
      <c r="A25" s="220">
        <v>19</v>
      </c>
      <c r="B25" s="227">
        <v>2130803</v>
      </c>
      <c r="C25" s="228">
        <v>30399</v>
      </c>
      <c r="D25" s="227">
        <v>50999</v>
      </c>
      <c r="E25" s="228" t="s">
        <v>491</v>
      </c>
      <c r="F25" s="228" t="s">
        <v>483</v>
      </c>
      <c r="G25" s="228" t="s">
        <v>462</v>
      </c>
      <c r="H25" s="228" t="s">
        <v>492</v>
      </c>
      <c r="I25" s="265" t="s">
        <v>436</v>
      </c>
      <c r="J25" s="227" t="s">
        <v>437</v>
      </c>
      <c r="K25" s="264">
        <v>9.6</v>
      </c>
      <c r="L25" s="263">
        <v>-9.6</v>
      </c>
      <c r="M25" s="264">
        <f t="shared" si="2"/>
        <v>0</v>
      </c>
      <c r="N25" s="227" t="s">
        <v>438</v>
      </c>
    </row>
    <row r="26" s="210" customFormat="1" ht="42" customHeight="1" spans="1:14">
      <c r="A26" s="220">
        <v>20</v>
      </c>
      <c r="B26" s="227">
        <v>2130803</v>
      </c>
      <c r="C26" s="228">
        <v>30399</v>
      </c>
      <c r="D26" s="227">
        <v>50999</v>
      </c>
      <c r="E26" s="227" t="s">
        <v>493</v>
      </c>
      <c r="F26" s="228" t="s">
        <v>483</v>
      </c>
      <c r="G26" s="227" t="s">
        <v>494</v>
      </c>
      <c r="H26" s="228" t="s">
        <v>492</v>
      </c>
      <c r="I26" s="227" t="s">
        <v>436</v>
      </c>
      <c r="J26" s="227" t="s">
        <v>437</v>
      </c>
      <c r="K26" s="264">
        <v>299</v>
      </c>
      <c r="L26" s="263">
        <v>-5.06</v>
      </c>
      <c r="M26" s="264">
        <f t="shared" si="2"/>
        <v>293.94</v>
      </c>
      <c r="N26" s="227" t="s">
        <v>438</v>
      </c>
    </row>
    <row r="27" s="210" customFormat="1" ht="38" customHeight="1" spans="1:14">
      <c r="A27" s="220">
        <v>21</v>
      </c>
      <c r="B27" s="227">
        <v>2130803</v>
      </c>
      <c r="C27" s="228">
        <v>30399</v>
      </c>
      <c r="D27" s="227">
        <v>50999</v>
      </c>
      <c r="E27" s="227" t="s">
        <v>495</v>
      </c>
      <c r="F27" s="228" t="s">
        <v>483</v>
      </c>
      <c r="G27" s="227" t="s">
        <v>494</v>
      </c>
      <c r="H27" s="228" t="s">
        <v>492</v>
      </c>
      <c r="I27" s="227" t="s">
        <v>436</v>
      </c>
      <c r="J27" s="227" t="s">
        <v>437</v>
      </c>
      <c r="K27" s="264">
        <v>102</v>
      </c>
      <c r="L27" s="263">
        <v>-10.2</v>
      </c>
      <c r="M27" s="264">
        <f t="shared" si="2"/>
        <v>91.8</v>
      </c>
      <c r="N27" s="227" t="s">
        <v>438</v>
      </c>
    </row>
    <row r="28" s="210" customFormat="1" ht="41" customHeight="1" spans="1:14">
      <c r="A28" s="220">
        <v>22</v>
      </c>
      <c r="B28" s="227">
        <v>2130803</v>
      </c>
      <c r="C28" s="228">
        <v>30399</v>
      </c>
      <c r="D28" s="227">
        <v>50999</v>
      </c>
      <c r="E28" s="228" t="s">
        <v>496</v>
      </c>
      <c r="F28" s="228" t="s">
        <v>483</v>
      </c>
      <c r="G28" s="228" t="s">
        <v>462</v>
      </c>
      <c r="H28" s="228" t="s">
        <v>497</v>
      </c>
      <c r="I28" s="228" t="s">
        <v>436</v>
      </c>
      <c r="J28" s="228" t="s">
        <v>441</v>
      </c>
      <c r="K28" s="264">
        <v>296</v>
      </c>
      <c r="L28" s="263">
        <v>-186</v>
      </c>
      <c r="M28" s="264">
        <f t="shared" si="2"/>
        <v>110</v>
      </c>
      <c r="N28" s="227" t="s">
        <v>438</v>
      </c>
    </row>
    <row r="29" s="210" customFormat="1" ht="31" customHeight="1" spans="1:14">
      <c r="A29" s="220">
        <v>23</v>
      </c>
      <c r="B29" s="227">
        <v>2059999</v>
      </c>
      <c r="C29" s="227">
        <v>30999</v>
      </c>
      <c r="D29" s="227">
        <v>50499</v>
      </c>
      <c r="E29" s="227" t="s">
        <v>498</v>
      </c>
      <c r="F29" s="227" t="s">
        <v>499</v>
      </c>
      <c r="G29" s="228" t="s">
        <v>500</v>
      </c>
      <c r="H29" s="228" t="s">
        <v>501</v>
      </c>
      <c r="I29" s="228" t="s">
        <v>436</v>
      </c>
      <c r="J29" s="228" t="s">
        <v>441</v>
      </c>
      <c r="K29" s="264">
        <v>8689.61432</v>
      </c>
      <c r="L29" s="263">
        <v>-389.61</v>
      </c>
      <c r="M29" s="264">
        <f t="shared" si="2"/>
        <v>8300.00432</v>
      </c>
      <c r="N29" s="227" t="s">
        <v>438</v>
      </c>
    </row>
    <row r="30" s="210" customFormat="1" ht="38.25" spans="1:14">
      <c r="A30" s="220">
        <v>24</v>
      </c>
      <c r="B30" s="227">
        <v>2150517</v>
      </c>
      <c r="C30" s="228">
        <v>30999</v>
      </c>
      <c r="D30" s="228">
        <v>50499</v>
      </c>
      <c r="E30" s="228" t="s">
        <v>502</v>
      </c>
      <c r="F30" s="228" t="s">
        <v>503</v>
      </c>
      <c r="G30" s="228" t="s">
        <v>504</v>
      </c>
      <c r="H30" s="228" t="s">
        <v>505</v>
      </c>
      <c r="I30" s="228" t="s">
        <v>436</v>
      </c>
      <c r="J30" s="228" t="s">
        <v>441</v>
      </c>
      <c r="K30" s="264">
        <v>4756</v>
      </c>
      <c r="L30" s="263">
        <v>-4756</v>
      </c>
      <c r="M30" s="264">
        <f t="shared" si="2"/>
        <v>0</v>
      </c>
      <c r="N30" s="227" t="s">
        <v>438</v>
      </c>
    </row>
    <row r="31" s="210" customFormat="1" ht="32" customHeight="1" spans="1:14">
      <c r="A31" s="220">
        <v>25</v>
      </c>
      <c r="B31" s="227">
        <v>2130504</v>
      </c>
      <c r="C31" s="227">
        <v>30999</v>
      </c>
      <c r="D31" s="227">
        <v>50499</v>
      </c>
      <c r="E31" s="227" t="s">
        <v>506</v>
      </c>
      <c r="F31" s="227" t="s">
        <v>499</v>
      </c>
      <c r="G31" s="227" t="s">
        <v>447</v>
      </c>
      <c r="H31" s="228" t="s">
        <v>501</v>
      </c>
      <c r="I31" s="228" t="s">
        <v>436</v>
      </c>
      <c r="J31" s="228" t="s">
        <v>441</v>
      </c>
      <c r="K31" s="264">
        <v>311.8</v>
      </c>
      <c r="L31" s="263">
        <v>-311.8</v>
      </c>
      <c r="M31" s="264">
        <f t="shared" si="2"/>
        <v>0</v>
      </c>
      <c r="N31" s="227" t="s">
        <v>438</v>
      </c>
    </row>
    <row r="32" s="210" customFormat="1" ht="32" customHeight="1" spans="1:14">
      <c r="A32" s="220">
        <v>26</v>
      </c>
      <c r="B32" s="227">
        <v>2140104</v>
      </c>
      <c r="C32" s="227">
        <v>30905</v>
      </c>
      <c r="D32" s="227">
        <v>50402</v>
      </c>
      <c r="E32" s="227" t="s">
        <v>507</v>
      </c>
      <c r="F32" s="227" t="s">
        <v>499</v>
      </c>
      <c r="G32" s="228" t="s">
        <v>508</v>
      </c>
      <c r="H32" s="228" t="s">
        <v>501</v>
      </c>
      <c r="I32" s="228" t="s">
        <v>436</v>
      </c>
      <c r="J32" s="228" t="s">
        <v>441</v>
      </c>
      <c r="K32" s="264">
        <v>1908.139358</v>
      </c>
      <c r="L32" s="263">
        <v>-1908.14</v>
      </c>
      <c r="M32" s="264">
        <f t="shared" si="2"/>
        <v>-0.000642000000198095</v>
      </c>
      <c r="N32" s="227" t="s">
        <v>438</v>
      </c>
    </row>
    <row r="33" s="210" customFormat="1" ht="32" customHeight="1" spans="1:14">
      <c r="A33" s="220">
        <v>27</v>
      </c>
      <c r="B33" s="227">
        <v>2050102</v>
      </c>
      <c r="C33" s="227">
        <v>30905</v>
      </c>
      <c r="D33" s="227">
        <v>50402</v>
      </c>
      <c r="E33" s="227" t="s">
        <v>507</v>
      </c>
      <c r="F33" s="227" t="s">
        <v>499</v>
      </c>
      <c r="G33" s="228" t="s">
        <v>508</v>
      </c>
      <c r="H33" s="228" t="s">
        <v>501</v>
      </c>
      <c r="I33" s="228" t="s">
        <v>436</v>
      </c>
      <c r="J33" s="228" t="s">
        <v>441</v>
      </c>
      <c r="K33" s="264">
        <v>9000</v>
      </c>
      <c r="L33" s="263">
        <v>-9000</v>
      </c>
      <c r="M33" s="264">
        <f t="shared" si="2"/>
        <v>0</v>
      </c>
      <c r="N33" s="227" t="s">
        <v>438</v>
      </c>
    </row>
    <row r="34" s="210" customFormat="1" ht="32" customHeight="1" spans="1:14">
      <c r="A34" s="220">
        <v>28</v>
      </c>
      <c r="B34" s="227">
        <v>2120399</v>
      </c>
      <c r="C34" s="227">
        <v>30905</v>
      </c>
      <c r="D34" s="227">
        <v>50402</v>
      </c>
      <c r="E34" s="227" t="s">
        <v>509</v>
      </c>
      <c r="F34" s="227" t="s">
        <v>499</v>
      </c>
      <c r="G34" s="228" t="s">
        <v>508</v>
      </c>
      <c r="H34" s="228" t="s">
        <v>501</v>
      </c>
      <c r="I34" s="228" t="s">
        <v>436</v>
      </c>
      <c r="J34" s="228" t="s">
        <v>441</v>
      </c>
      <c r="K34" s="264">
        <v>1244.35</v>
      </c>
      <c r="L34" s="263">
        <v>-1244.35</v>
      </c>
      <c r="M34" s="264">
        <f t="shared" si="2"/>
        <v>0</v>
      </c>
      <c r="N34" s="227" t="s">
        <v>438</v>
      </c>
    </row>
    <row r="35" s="210" customFormat="1" ht="32" customHeight="1" spans="1:14">
      <c r="A35" s="220">
        <v>29</v>
      </c>
      <c r="B35" s="227">
        <v>2130106</v>
      </c>
      <c r="C35" s="228">
        <v>30299</v>
      </c>
      <c r="D35" s="228">
        <v>50502</v>
      </c>
      <c r="E35" s="228" t="s">
        <v>510</v>
      </c>
      <c r="F35" s="228" t="s">
        <v>511</v>
      </c>
      <c r="G35" s="228" t="s">
        <v>462</v>
      </c>
      <c r="H35" s="228" t="s">
        <v>512</v>
      </c>
      <c r="I35" s="228" t="s">
        <v>453</v>
      </c>
      <c r="J35" s="228" t="s">
        <v>437</v>
      </c>
      <c r="K35" s="264">
        <v>133</v>
      </c>
      <c r="L35" s="263">
        <v>-113</v>
      </c>
      <c r="M35" s="264">
        <f t="shared" si="2"/>
        <v>20</v>
      </c>
      <c r="N35" s="227" t="s">
        <v>438</v>
      </c>
    </row>
    <row r="36" s="210" customFormat="1" ht="25.5" spans="1:14">
      <c r="A36" s="220">
        <v>30</v>
      </c>
      <c r="B36" s="227">
        <v>2130122</v>
      </c>
      <c r="C36" s="228">
        <v>30299</v>
      </c>
      <c r="D36" s="228">
        <v>50999</v>
      </c>
      <c r="E36" s="228" t="s">
        <v>513</v>
      </c>
      <c r="F36" s="228" t="s">
        <v>514</v>
      </c>
      <c r="G36" s="228" t="s">
        <v>462</v>
      </c>
      <c r="H36" s="228" t="s">
        <v>512</v>
      </c>
      <c r="I36" s="228" t="s">
        <v>436</v>
      </c>
      <c r="J36" s="228" t="s">
        <v>437</v>
      </c>
      <c r="K36" s="264">
        <v>1268</v>
      </c>
      <c r="L36" s="263">
        <v>-197.8</v>
      </c>
      <c r="M36" s="264">
        <f t="shared" si="2"/>
        <v>1070.2</v>
      </c>
      <c r="N36" s="227" t="s">
        <v>515</v>
      </c>
    </row>
    <row r="37" s="210" customFormat="1" ht="60" customHeight="1" spans="1:14">
      <c r="A37" s="220">
        <v>31</v>
      </c>
      <c r="B37" s="227">
        <v>2130122</v>
      </c>
      <c r="C37" s="227">
        <v>30399</v>
      </c>
      <c r="D37" s="227">
        <v>50999</v>
      </c>
      <c r="E37" s="228" t="s">
        <v>516</v>
      </c>
      <c r="F37" s="228" t="s">
        <v>517</v>
      </c>
      <c r="G37" s="228" t="s">
        <v>462</v>
      </c>
      <c r="H37" s="228" t="s">
        <v>512</v>
      </c>
      <c r="I37" s="228" t="s">
        <v>453</v>
      </c>
      <c r="J37" s="228" t="s">
        <v>437</v>
      </c>
      <c r="K37" s="264">
        <v>126</v>
      </c>
      <c r="L37" s="263">
        <v>-109</v>
      </c>
      <c r="M37" s="264">
        <f t="shared" si="2"/>
        <v>17</v>
      </c>
      <c r="N37" s="227" t="s">
        <v>515</v>
      </c>
    </row>
    <row r="38" s="210" customFormat="1" ht="24" customHeight="1" spans="1:14">
      <c r="A38" s="220">
        <v>32</v>
      </c>
      <c r="B38" s="224">
        <v>2010601</v>
      </c>
      <c r="C38" s="228">
        <v>30299</v>
      </c>
      <c r="D38" s="228">
        <v>50299</v>
      </c>
      <c r="E38" s="228" t="s">
        <v>518</v>
      </c>
      <c r="F38" s="228" t="s">
        <v>518</v>
      </c>
      <c r="G38" s="241" t="s">
        <v>435</v>
      </c>
      <c r="H38" s="241" t="s">
        <v>435</v>
      </c>
      <c r="I38" s="243" t="s">
        <v>436</v>
      </c>
      <c r="J38" s="262" t="s">
        <v>437</v>
      </c>
      <c r="K38" s="264">
        <v>1144</v>
      </c>
      <c r="L38" s="263">
        <v>-1144</v>
      </c>
      <c r="M38" s="264">
        <f t="shared" si="2"/>
        <v>0</v>
      </c>
      <c r="N38" s="227" t="s">
        <v>477</v>
      </c>
    </row>
    <row r="39" s="210" customFormat="1" ht="37" customHeight="1" spans="1:14">
      <c r="A39" s="220">
        <v>33</v>
      </c>
      <c r="B39" s="224">
        <v>2010601</v>
      </c>
      <c r="C39" s="228">
        <v>30299</v>
      </c>
      <c r="D39" s="228">
        <v>50299</v>
      </c>
      <c r="E39" s="224" t="s">
        <v>519</v>
      </c>
      <c r="F39" s="224" t="s">
        <v>519</v>
      </c>
      <c r="G39" s="241" t="s">
        <v>435</v>
      </c>
      <c r="H39" s="241" t="s">
        <v>435</v>
      </c>
      <c r="I39" s="243" t="s">
        <v>436</v>
      </c>
      <c r="J39" s="262" t="s">
        <v>437</v>
      </c>
      <c r="K39" s="264">
        <v>2757.86</v>
      </c>
      <c r="L39" s="249">
        <v>-1416.34</v>
      </c>
      <c r="M39" s="264">
        <f t="shared" si="2"/>
        <v>1341.52</v>
      </c>
      <c r="N39" s="227" t="s">
        <v>477</v>
      </c>
    </row>
    <row r="40" s="210" customFormat="1" ht="27" customHeight="1" spans="1:14">
      <c r="A40" s="220"/>
      <c r="B40" s="224"/>
      <c r="C40" s="224"/>
      <c r="D40" s="224"/>
      <c r="E40" s="248" t="s">
        <v>520</v>
      </c>
      <c r="F40" s="248"/>
      <c r="G40" s="249"/>
      <c r="H40" s="249"/>
      <c r="I40" s="248"/>
      <c r="J40" s="267"/>
      <c r="K40" s="264">
        <f>SUM(K41:K246)</f>
        <v>82748.56</v>
      </c>
      <c r="L40" s="264">
        <f>SUM(L41:L246)</f>
        <v>26827.1806</v>
      </c>
      <c r="M40" s="264">
        <f>SUM(M41:M246)</f>
        <v>109575.7406</v>
      </c>
      <c r="N40" s="271"/>
    </row>
    <row r="41" s="210" customFormat="1" ht="30" customHeight="1" spans="1:14">
      <c r="A41" s="220">
        <v>34</v>
      </c>
      <c r="B41" s="224">
        <v>2070101</v>
      </c>
      <c r="C41" s="228">
        <v>30299</v>
      </c>
      <c r="D41" s="228">
        <v>50299</v>
      </c>
      <c r="E41" s="224" t="s">
        <v>521</v>
      </c>
      <c r="F41" s="224" t="s">
        <v>522</v>
      </c>
      <c r="G41" s="228" t="s">
        <v>523</v>
      </c>
      <c r="H41" s="228" t="s">
        <v>523</v>
      </c>
      <c r="I41" s="265" t="s">
        <v>436</v>
      </c>
      <c r="J41" s="227" t="s">
        <v>465</v>
      </c>
      <c r="K41" s="264">
        <v>44</v>
      </c>
      <c r="L41" s="263">
        <v>1</v>
      </c>
      <c r="M41" s="264">
        <f t="shared" si="2"/>
        <v>45</v>
      </c>
      <c r="N41" s="227" t="s">
        <v>524</v>
      </c>
    </row>
    <row r="42" s="210" customFormat="1" ht="30" customHeight="1" spans="1:14">
      <c r="A42" s="220">
        <v>35</v>
      </c>
      <c r="B42" s="224">
        <v>2010601</v>
      </c>
      <c r="C42" s="228">
        <v>30299</v>
      </c>
      <c r="D42" s="228">
        <v>50299</v>
      </c>
      <c r="E42" s="224" t="s">
        <v>521</v>
      </c>
      <c r="F42" s="228" t="s">
        <v>525</v>
      </c>
      <c r="G42" s="228" t="s">
        <v>526</v>
      </c>
      <c r="H42" s="228" t="s">
        <v>526</v>
      </c>
      <c r="I42" s="228" t="s">
        <v>453</v>
      </c>
      <c r="J42" s="228" t="s">
        <v>527</v>
      </c>
      <c r="K42" s="264">
        <v>310.4</v>
      </c>
      <c r="L42" s="263">
        <v>7.5</v>
      </c>
      <c r="M42" s="264">
        <f t="shared" si="2"/>
        <v>317.9</v>
      </c>
      <c r="N42" s="227" t="s">
        <v>524</v>
      </c>
    </row>
    <row r="43" s="210" customFormat="1" ht="30" customHeight="1" spans="1:14">
      <c r="A43" s="220">
        <v>36</v>
      </c>
      <c r="B43" s="224">
        <v>2010601</v>
      </c>
      <c r="C43" s="228">
        <v>30299</v>
      </c>
      <c r="D43" s="228">
        <v>50299</v>
      </c>
      <c r="E43" s="227" t="s">
        <v>528</v>
      </c>
      <c r="F43" s="227" t="s">
        <v>529</v>
      </c>
      <c r="G43" s="241" t="s">
        <v>435</v>
      </c>
      <c r="H43" s="241" t="s">
        <v>435</v>
      </c>
      <c r="I43" s="243" t="s">
        <v>436</v>
      </c>
      <c r="J43" s="262" t="s">
        <v>437</v>
      </c>
      <c r="K43" s="264">
        <v>1201.88</v>
      </c>
      <c r="L43" s="263">
        <v>96.74</v>
      </c>
      <c r="M43" s="264">
        <f t="shared" si="2"/>
        <v>1298.62</v>
      </c>
      <c r="N43" s="227" t="s">
        <v>530</v>
      </c>
    </row>
    <row r="44" s="210" customFormat="1" ht="30" customHeight="1" spans="1:14">
      <c r="A44" s="220">
        <v>37</v>
      </c>
      <c r="B44" s="227">
        <v>2010601</v>
      </c>
      <c r="C44" s="228">
        <v>30299</v>
      </c>
      <c r="D44" s="228">
        <v>50299</v>
      </c>
      <c r="E44" s="227" t="s">
        <v>521</v>
      </c>
      <c r="F44" s="228" t="s">
        <v>525</v>
      </c>
      <c r="G44" s="228" t="s">
        <v>471</v>
      </c>
      <c r="H44" s="228" t="s">
        <v>471</v>
      </c>
      <c r="I44" s="228" t="s">
        <v>453</v>
      </c>
      <c r="J44" s="228" t="s">
        <v>527</v>
      </c>
      <c r="K44" s="264">
        <v>101.6</v>
      </c>
      <c r="L44" s="263">
        <v>1</v>
      </c>
      <c r="M44" s="264">
        <f t="shared" si="2"/>
        <v>102.6</v>
      </c>
      <c r="N44" s="227" t="s">
        <v>524</v>
      </c>
    </row>
    <row r="45" s="210" customFormat="1" ht="30" customHeight="1" spans="1:14">
      <c r="A45" s="220">
        <v>38</v>
      </c>
      <c r="B45" s="233">
        <v>2100401</v>
      </c>
      <c r="C45" s="233">
        <v>30201</v>
      </c>
      <c r="D45" s="233">
        <v>50502</v>
      </c>
      <c r="E45" s="233" t="s">
        <v>521</v>
      </c>
      <c r="F45" s="233" t="s">
        <v>531</v>
      </c>
      <c r="G45" s="233" t="s">
        <v>471</v>
      </c>
      <c r="H45" s="233" t="s">
        <v>532</v>
      </c>
      <c r="I45" s="233" t="s">
        <v>453</v>
      </c>
      <c r="J45" s="233" t="s">
        <v>465</v>
      </c>
      <c r="K45" s="264">
        <v>63.6</v>
      </c>
      <c r="L45" s="263">
        <v>1</v>
      </c>
      <c r="M45" s="264">
        <f t="shared" si="2"/>
        <v>64.6</v>
      </c>
      <c r="N45" s="227" t="s">
        <v>524</v>
      </c>
    </row>
    <row r="46" s="210" customFormat="1" ht="30" customHeight="1" spans="1:14">
      <c r="A46" s="220">
        <v>39</v>
      </c>
      <c r="B46" s="227">
        <v>2080201</v>
      </c>
      <c r="C46" s="228">
        <v>30299</v>
      </c>
      <c r="D46" s="228">
        <v>50299</v>
      </c>
      <c r="E46" s="227" t="s">
        <v>521</v>
      </c>
      <c r="F46" s="228" t="s">
        <v>525</v>
      </c>
      <c r="G46" s="228" t="s">
        <v>480</v>
      </c>
      <c r="H46" s="228" t="s">
        <v>480</v>
      </c>
      <c r="I46" s="228" t="s">
        <v>453</v>
      </c>
      <c r="J46" s="228" t="s">
        <v>527</v>
      </c>
      <c r="K46" s="264">
        <v>69.8</v>
      </c>
      <c r="L46" s="263">
        <v>1.5</v>
      </c>
      <c r="M46" s="264">
        <f t="shared" si="2"/>
        <v>71.3</v>
      </c>
      <c r="N46" s="227" t="s">
        <v>524</v>
      </c>
    </row>
    <row r="47" s="210" customFormat="1" ht="40" customHeight="1" spans="1:14">
      <c r="A47" s="220">
        <v>40</v>
      </c>
      <c r="B47" s="227">
        <v>2080201</v>
      </c>
      <c r="C47" s="228">
        <v>30299</v>
      </c>
      <c r="D47" s="228">
        <v>50299</v>
      </c>
      <c r="E47" s="250" t="s">
        <v>533</v>
      </c>
      <c r="F47" s="251" t="s">
        <v>534</v>
      </c>
      <c r="G47" s="227" t="s">
        <v>480</v>
      </c>
      <c r="H47" s="227" t="s">
        <v>480</v>
      </c>
      <c r="I47" s="227" t="s">
        <v>436</v>
      </c>
      <c r="J47" s="227" t="s">
        <v>481</v>
      </c>
      <c r="K47" s="264">
        <v>0</v>
      </c>
      <c r="L47" s="263">
        <v>9</v>
      </c>
      <c r="M47" s="264">
        <f t="shared" si="2"/>
        <v>9</v>
      </c>
      <c r="N47" s="227" t="s">
        <v>438</v>
      </c>
    </row>
    <row r="48" s="210" customFormat="1" ht="38.25" spans="1:14">
      <c r="A48" s="220">
        <v>41</v>
      </c>
      <c r="B48" s="227">
        <v>2080101</v>
      </c>
      <c r="C48" s="234">
        <v>30299</v>
      </c>
      <c r="D48" s="234">
        <v>50299</v>
      </c>
      <c r="E48" s="250" t="s">
        <v>521</v>
      </c>
      <c r="F48" s="251" t="s">
        <v>535</v>
      </c>
      <c r="G48" s="251" t="s">
        <v>475</v>
      </c>
      <c r="H48" s="251" t="s">
        <v>475</v>
      </c>
      <c r="I48" s="251" t="s">
        <v>453</v>
      </c>
      <c r="J48" s="251" t="s">
        <v>465</v>
      </c>
      <c r="K48" s="264">
        <v>60</v>
      </c>
      <c r="L48" s="263">
        <v>1</v>
      </c>
      <c r="M48" s="264">
        <f t="shared" si="2"/>
        <v>61</v>
      </c>
      <c r="N48" s="227" t="s">
        <v>524</v>
      </c>
    </row>
    <row r="49" s="210" customFormat="1" ht="56" customHeight="1" spans="1:14">
      <c r="A49" s="220">
        <v>42</v>
      </c>
      <c r="B49" s="224">
        <v>2010601</v>
      </c>
      <c r="C49" s="228">
        <v>30299</v>
      </c>
      <c r="D49" s="228">
        <v>50299</v>
      </c>
      <c r="E49" s="250" t="s">
        <v>536</v>
      </c>
      <c r="F49" s="251" t="s">
        <v>534</v>
      </c>
      <c r="G49" s="251" t="s">
        <v>537</v>
      </c>
      <c r="H49" s="251" t="s">
        <v>537</v>
      </c>
      <c r="I49" s="251" t="s">
        <v>453</v>
      </c>
      <c r="J49" s="228" t="s">
        <v>527</v>
      </c>
      <c r="K49" s="264">
        <v>0</v>
      </c>
      <c r="L49" s="263">
        <v>20</v>
      </c>
      <c r="M49" s="264">
        <f t="shared" si="2"/>
        <v>20</v>
      </c>
      <c r="N49" s="227" t="s">
        <v>438</v>
      </c>
    </row>
    <row r="50" s="210" customFormat="1" ht="25.5" spans="1:14">
      <c r="A50" s="220">
        <v>43</v>
      </c>
      <c r="B50" s="224">
        <v>2010601</v>
      </c>
      <c r="C50" s="228">
        <v>30299</v>
      </c>
      <c r="D50" s="228">
        <v>50299</v>
      </c>
      <c r="E50" s="233" t="s">
        <v>538</v>
      </c>
      <c r="F50" s="251" t="s">
        <v>534</v>
      </c>
      <c r="G50" s="228" t="s">
        <v>526</v>
      </c>
      <c r="H50" s="228" t="s">
        <v>526</v>
      </c>
      <c r="I50" s="232" t="s">
        <v>436</v>
      </c>
      <c r="J50" s="232" t="s">
        <v>441</v>
      </c>
      <c r="K50" s="264">
        <v>2000</v>
      </c>
      <c r="L50" s="263">
        <v>922</v>
      </c>
      <c r="M50" s="264">
        <f t="shared" si="2"/>
        <v>2922</v>
      </c>
      <c r="N50" s="227" t="s">
        <v>438</v>
      </c>
    </row>
    <row r="51" s="210" customFormat="1" ht="25.5" spans="1:14">
      <c r="A51" s="220">
        <v>44</v>
      </c>
      <c r="B51" s="235">
        <v>201</v>
      </c>
      <c r="C51" s="235">
        <v>302</v>
      </c>
      <c r="D51" s="235">
        <v>502</v>
      </c>
      <c r="E51" s="233" t="s">
        <v>539</v>
      </c>
      <c r="F51" s="251" t="s">
        <v>534</v>
      </c>
      <c r="G51" s="228" t="s">
        <v>540</v>
      </c>
      <c r="H51" s="252" t="s">
        <v>541</v>
      </c>
      <c r="I51" s="228" t="s">
        <v>453</v>
      </c>
      <c r="J51" s="227" t="s">
        <v>465</v>
      </c>
      <c r="K51" s="264">
        <v>4672.45</v>
      </c>
      <c r="L51" s="263">
        <v>4144</v>
      </c>
      <c r="M51" s="264">
        <f t="shared" si="2"/>
        <v>8816.45</v>
      </c>
      <c r="N51" s="227" t="s">
        <v>438</v>
      </c>
    </row>
    <row r="52" s="210" customFormat="1" ht="45" customHeight="1" spans="1:14">
      <c r="A52" s="220">
        <v>45</v>
      </c>
      <c r="B52" s="227">
        <v>2150317</v>
      </c>
      <c r="C52" s="236">
        <v>31299</v>
      </c>
      <c r="D52" s="236">
        <v>50799</v>
      </c>
      <c r="E52" s="233" t="s">
        <v>542</v>
      </c>
      <c r="F52" s="228" t="s">
        <v>534</v>
      </c>
      <c r="G52" s="253" t="s">
        <v>504</v>
      </c>
      <c r="H52" s="253" t="s">
        <v>504</v>
      </c>
      <c r="I52" s="228" t="s">
        <v>453</v>
      </c>
      <c r="J52" s="228" t="s">
        <v>527</v>
      </c>
      <c r="K52" s="264">
        <v>2000</v>
      </c>
      <c r="L52" s="263">
        <v>3000</v>
      </c>
      <c r="M52" s="264">
        <f t="shared" si="2"/>
        <v>5000</v>
      </c>
      <c r="N52" s="227" t="s">
        <v>438</v>
      </c>
    </row>
    <row r="53" s="210" customFormat="1" ht="35" customHeight="1" spans="1:14">
      <c r="A53" s="220">
        <v>46</v>
      </c>
      <c r="B53" s="227">
        <v>2040599</v>
      </c>
      <c r="C53" s="228">
        <v>30299</v>
      </c>
      <c r="D53" s="228">
        <v>50299</v>
      </c>
      <c r="E53" s="233" t="s">
        <v>543</v>
      </c>
      <c r="F53" s="228" t="s">
        <v>544</v>
      </c>
      <c r="G53" s="253" t="s">
        <v>545</v>
      </c>
      <c r="H53" s="253" t="s">
        <v>545</v>
      </c>
      <c r="I53" s="228" t="s">
        <v>453</v>
      </c>
      <c r="J53" s="232" t="s">
        <v>441</v>
      </c>
      <c r="K53" s="264">
        <v>0</v>
      </c>
      <c r="L53" s="263">
        <v>10</v>
      </c>
      <c r="M53" s="264">
        <f t="shared" si="2"/>
        <v>10</v>
      </c>
      <c r="N53" s="227" t="s">
        <v>438</v>
      </c>
    </row>
    <row r="54" s="210" customFormat="1" ht="59" customHeight="1" spans="1:14">
      <c r="A54" s="220">
        <v>47</v>
      </c>
      <c r="B54" s="224">
        <v>2013799</v>
      </c>
      <c r="C54" s="228">
        <v>30299</v>
      </c>
      <c r="D54" s="228">
        <v>50299</v>
      </c>
      <c r="E54" s="228" t="s">
        <v>546</v>
      </c>
      <c r="F54" s="228" t="s">
        <v>534</v>
      </c>
      <c r="G54" s="228" t="s">
        <v>547</v>
      </c>
      <c r="H54" s="228" t="s">
        <v>547</v>
      </c>
      <c r="I54" s="228" t="s">
        <v>453</v>
      </c>
      <c r="J54" s="228" t="s">
        <v>527</v>
      </c>
      <c r="K54" s="264">
        <v>0</v>
      </c>
      <c r="L54" s="263">
        <v>5.65</v>
      </c>
      <c r="M54" s="264">
        <f t="shared" si="2"/>
        <v>5.65</v>
      </c>
      <c r="N54" s="227" t="s">
        <v>438</v>
      </c>
    </row>
    <row r="55" s="210" customFormat="1" ht="45" customHeight="1" spans="1:14">
      <c r="A55" s="220">
        <v>48</v>
      </c>
      <c r="B55" s="225">
        <v>2130152</v>
      </c>
      <c r="C55" s="226">
        <v>30399</v>
      </c>
      <c r="D55" s="225">
        <v>50999</v>
      </c>
      <c r="E55" s="228" t="s">
        <v>536</v>
      </c>
      <c r="F55" s="228" t="s">
        <v>534</v>
      </c>
      <c r="G55" s="223" t="s">
        <v>444</v>
      </c>
      <c r="H55" s="223" t="s">
        <v>444</v>
      </c>
      <c r="I55" s="223" t="s">
        <v>436</v>
      </c>
      <c r="J55" s="223" t="s">
        <v>441</v>
      </c>
      <c r="K55" s="264">
        <v>0</v>
      </c>
      <c r="L55" s="263">
        <v>4.5</v>
      </c>
      <c r="M55" s="264">
        <f t="shared" si="2"/>
        <v>4.5</v>
      </c>
      <c r="N55" s="227" t="s">
        <v>438</v>
      </c>
    </row>
    <row r="56" s="210" customFormat="1" ht="32" customHeight="1" spans="1:14">
      <c r="A56" s="220">
        <v>49</v>
      </c>
      <c r="B56" s="224">
        <v>2079999</v>
      </c>
      <c r="C56" s="228">
        <v>30299</v>
      </c>
      <c r="D56" s="228">
        <v>50299</v>
      </c>
      <c r="E56" s="228" t="s">
        <v>548</v>
      </c>
      <c r="F56" s="228" t="s">
        <v>534</v>
      </c>
      <c r="G56" s="228" t="s">
        <v>523</v>
      </c>
      <c r="H56" s="228" t="s">
        <v>523</v>
      </c>
      <c r="I56" s="228" t="s">
        <v>453</v>
      </c>
      <c r="J56" s="228" t="s">
        <v>437</v>
      </c>
      <c r="K56" s="264">
        <v>0</v>
      </c>
      <c r="L56" s="263">
        <v>198</v>
      </c>
      <c r="M56" s="264">
        <f t="shared" si="2"/>
        <v>198</v>
      </c>
      <c r="N56" s="227" t="s">
        <v>438</v>
      </c>
    </row>
    <row r="57" s="210" customFormat="1" ht="32" customHeight="1" spans="1:14">
      <c r="A57" s="220">
        <v>50</v>
      </c>
      <c r="B57" s="224">
        <v>2079999</v>
      </c>
      <c r="C57" s="228">
        <v>30299</v>
      </c>
      <c r="D57" s="228">
        <v>50299</v>
      </c>
      <c r="E57" s="228" t="s">
        <v>549</v>
      </c>
      <c r="F57" s="228" t="s">
        <v>534</v>
      </c>
      <c r="G57" s="228" t="s">
        <v>523</v>
      </c>
      <c r="H57" s="228" t="s">
        <v>523</v>
      </c>
      <c r="I57" s="228" t="s">
        <v>453</v>
      </c>
      <c r="J57" s="228" t="s">
        <v>437</v>
      </c>
      <c r="K57" s="264">
        <v>0</v>
      </c>
      <c r="L57" s="263">
        <v>65</v>
      </c>
      <c r="M57" s="264">
        <f t="shared" si="2"/>
        <v>65</v>
      </c>
      <c r="N57" s="227" t="s">
        <v>438</v>
      </c>
    </row>
    <row r="58" s="210" customFormat="1" ht="34" customHeight="1" spans="1:14">
      <c r="A58" s="220">
        <v>51</v>
      </c>
      <c r="B58" s="224">
        <v>2070299</v>
      </c>
      <c r="C58" s="224">
        <v>30299</v>
      </c>
      <c r="D58" s="224">
        <v>50299</v>
      </c>
      <c r="E58" s="228" t="s">
        <v>550</v>
      </c>
      <c r="F58" s="228" t="s">
        <v>551</v>
      </c>
      <c r="G58" s="228" t="s">
        <v>523</v>
      </c>
      <c r="H58" s="228" t="s">
        <v>523</v>
      </c>
      <c r="I58" s="228" t="s">
        <v>453</v>
      </c>
      <c r="J58" s="228" t="s">
        <v>437</v>
      </c>
      <c r="K58" s="264">
        <v>0</v>
      </c>
      <c r="L58" s="263">
        <v>40</v>
      </c>
      <c r="M58" s="264">
        <f t="shared" si="2"/>
        <v>40</v>
      </c>
      <c r="N58" s="227" t="s">
        <v>438</v>
      </c>
    </row>
    <row r="59" s="210" customFormat="1" ht="34" customHeight="1" spans="1:14">
      <c r="A59" s="220">
        <v>52</v>
      </c>
      <c r="B59" s="224">
        <v>2070899</v>
      </c>
      <c r="C59" s="224">
        <v>30299</v>
      </c>
      <c r="D59" s="224">
        <v>50299</v>
      </c>
      <c r="E59" s="224" t="s">
        <v>552</v>
      </c>
      <c r="F59" s="224" t="s">
        <v>553</v>
      </c>
      <c r="G59" s="228" t="s">
        <v>523</v>
      </c>
      <c r="H59" s="228" t="s">
        <v>523</v>
      </c>
      <c r="I59" s="224" t="s">
        <v>436</v>
      </c>
      <c r="J59" s="224" t="s">
        <v>437</v>
      </c>
      <c r="K59" s="264">
        <v>59</v>
      </c>
      <c r="L59" s="263">
        <v>88.93</v>
      </c>
      <c r="M59" s="264">
        <f t="shared" si="2"/>
        <v>147.93</v>
      </c>
      <c r="N59" s="227" t="s">
        <v>438</v>
      </c>
    </row>
    <row r="60" s="210" customFormat="1" ht="36" customHeight="1" spans="1:14">
      <c r="A60" s="220">
        <v>53</v>
      </c>
      <c r="B60" s="224">
        <v>2079999</v>
      </c>
      <c r="C60" s="224">
        <v>30299</v>
      </c>
      <c r="D60" s="224">
        <v>50299</v>
      </c>
      <c r="E60" s="224" t="s">
        <v>554</v>
      </c>
      <c r="F60" s="224" t="s">
        <v>555</v>
      </c>
      <c r="G60" s="228" t="s">
        <v>556</v>
      </c>
      <c r="H60" s="228" t="s">
        <v>556</v>
      </c>
      <c r="I60" s="224" t="s">
        <v>453</v>
      </c>
      <c r="J60" s="224" t="s">
        <v>437</v>
      </c>
      <c r="K60" s="264">
        <v>0</v>
      </c>
      <c r="L60" s="249">
        <v>6</v>
      </c>
      <c r="M60" s="264">
        <f t="shared" ref="M60:M73" si="3">K60+L60</f>
        <v>6</v>
      </c>
      <c r="N60" s="227" t="s">
        <v>438</v>
      </c>
    </row>
    <row r="61" s="210" customFormat="1" ht="36" customHeight="1" spans="1:14">
      <c r="A61" s="220">
        <v>54</v>
      </c>
      <c r="B61" s="224">
        <v>2079999</v>
      </c>
      <c r="C61" s="224">
        <v>30299</v>
      </c>
      <c r="D61" s="224">
        <v>50299</v>
      </c>
      <c r="E61" s="224" t="s">
        <v>554</v>
      </c>
      <c r="F61" s="224" t="s">
        <v>555</v>
      </c>
      <c r="G61" s="228" t="s">
        <v>557</v>
      </c>
      <c r="H61" s="228" t="s">
        <v>557</v>
      </c>
      <c r="I61" s="224" t="s">
        <v>453</v>
      </c>
      <c r="J61" s="224" t="s">
        <v>437</v>
      </c>
      <c r="K61" s="264">
        <v>0</v>
      </c>
      <c r="L61" s="249">
        <v>63.8</v>
      </c>
      <c r="M61" s="264">
        <f t="shared" si="3"/>
        <v>63.8</v>
      </c>
      <c r="N61" s="227" t="s">
        <v>438</v>
      </c>
    </row>
    <row r="62" s="210" customFormat="1" ht="36" customHeight="1" spans="1:14">
      <c r="A62" s="220">
        <v>55</v>
      </c>
      <c r="B62" s="224">
        <v>2079999</v>
      </c>
      <c r="C62" s="224">
        <v>30299</v>
      </c>
      <c r="D62" s="224">
        <v>50299</v>
      </c>
      <c r="E62" s="224" t="s">
        <v>554</v>
      </c>
      <c r="F62" s="224" t="s">
        <v>555</v>
      </c>
      <c r="G62" s="228" t="s">
        <v>558</v>
      </c>
      <c r="H62" s="228" t="s">
        <v>558</v>
      </c>
      <c r="I62" s="224" t="s">
        <v>453</v>
      </c>
      <c r="J62" s="224" t="s">
        <v>437</v>
      </c>
      <c r="K62" s="264">
        <v>0</v>
      </c>
      <c r="L62" s="268">
        <v>22.56</v>
      </c>
      <c r="M62" s="264">
        <f t="shared" si="3"/>
        <v>22.56</v>
      </c>
      <c r="N62" s="227" t="s">
        <v>438</v>
      </c>
    </row>
    <row r="63" s="210" customFormat="1" ht="36" customHeight="1" spans="1:14">
      <c r="A63" s="220">
        <v>56</v>
      </c>
      <c r="B63" s="224">
        <v>2079999</v>
      </c>
      <c r="C63" s="224">
        <v>30299</v>
      </c>
      <c r="D63" s="224">
        <v>50299</v>
      </c>
      <c r="E63" s="224" t="s">
        <v>554</v>
      </c>
      <c r="F63" s="224" t="s">
        <v>555</v>
      </c>
      <c r="G63" s="228" t="s">
        <v>559</v>
      </c>
      <c r="H63" s="228" t="s">
        <v>559</v>
      </c>
      <c r="I63" s="224" t="s">
        <v>453</v>
      </c>
      <c r="J63" s="224" t="s">
        <v>437</v>
      </c>
      <c r="K63" s="264">
        <v>0</v>
      </c>
      <c r="L63" s="268">
        <v>5</v>
      </c>
      <c r="M63" s="264">
        <f t="shared" si="3"/>
        <v>5</v>
      </c>
      <c r="N63" s="227" t="s">
        <v>438</v>
      </c>
    </row>
    <row r="64" s="210" customFormat="1" ht="36" customHeight="1" spans="1:14">
      <c r="A64" s="220">
        <v>57</v>
      </c>
      <c r="B64" s="224">
        <v>2079999</v>
      </c>
      <c r="C64" s="224">
        <v>30299</v>
      </c>
      <c r="D64" s="224">
        <v>50299</v>
      </c>
      <c r="E64" s="224" t="s">
        <v>554</v>
      </c>
      <c r="F64" s="224" t="s">
        <v>555</v>
      </c>
      <c r="G64" s="228" t="s">
        <v>523</v>
      </c>
      <c r="H64" s="228" t="s">
        <v>523</v>
      </c>
      <c r="I64" s="224" t="s">
        <v>453</v>
      </c>
      <c r="J64" s="224" t="s">
        <v>437</v>
      </c>
      <c r="K64" s="264">
        <v>0</v>
      </c>
      <c r="L64" s="268">
        <v>74.34</v>
      </c>
      <c r="M64" s="264">
        <f t="shared" si="3"/>
        <v>74.34</v>
      </c>
      <c r="N64" s="227" t="s">
        <v>438</v>
      </c>
    </row>
    <row r="65" s="210" customFormat="1" ht="36" customHeight="1" spans="1:14">
      <c r="A65" s="220">
        <v>58</v>
      </c>
      <c r="B65" s="224">
        <v>2070899</v>
      </c>
      <c r="C65" s="236">
        <v>30299</v>
      </c>
      <c r="D65" s="236">
        <v>50502</v>
      </c>
      <c r="E65" s="248" t="s">
        <v>560</v>
      </c>
      <c r="F65" s="248" t="s">
        <v>534</v>
      </c>
      <c r="G65" s="248" t="s">
        <v>561</v>
      </c>
      <c r="H65" s="248" t="s">
        <v>559</v>
      </c>
      <c r="I65" s="248" t="s">
        <v>453</v>
      </c>
      <c r="J65" s="248" t="s">
        <v>441</v>
      </c>
      <c r="K65" s="264">
        <v>0</v>
      </c>
      <c r="L65" s="263">
        <v>5.58</v>
      </c>
      <c r="M65" s="264">
        <f t="shared" si="3"/>
        <v>5.58</v>
      </c>
      <c r="N65" s="227" t="s">
        <v>438</v>
      </c>
    </row>
    <row r="66" s="210" customFormat="1" ht="36" customHeight="1" spans="1:14">
      <c r="A66" s="220">
        <v>59</v>
      </c>
      <c r="B66" s="224">
        <v>2060101</v>
      </c>
      <c r="C66" s="228">
        <v>301</v>
      </c>
      <c r="D66" s="228">
        <v>502</v>
      </c>
      <c r="E66" s="224" t="s">
        <v>521</v>
      </c>
      <c r="F66" s="224" t="s">
        <v>562</v>
      </c>
      <c r="G66" s="228" t="s">
        <v>563</v>
      </c>
      <c r="H66" s="228" t="s">
        <v>563</v>
      </c>
      <c r="I66" s="265" t="s">
        <v>436</v>
      </c>
      <c r="J66" s="227" t="s">
        <v>465</v>
      </c>
      <c r="K66" s="264">
        <v>19.2</v>
      </c>
      <c r="L66" s="263">
        <v>0.5</v>
      </c>
      <c r="M66" s="264">
        <f t="shared" si="3"/>
        <v>19.7</v>
      </c>
      <c r="N66" s="227" t="s">
        <v>524</v>
      </c>
    </row>
    <row r="67" s="210" customFormat="1" ht="36" customHeight="1" spans="1:14">
      <c r="A67" s="220">
        <v>60</v>
      </c>
      <c r="B67" s="272">
        <v>2060404</v>
      </c>
      <c r="C67" s="228">
        <v>312</v>
      </c>
      <c r="D67" s="228">
        <v>507</v>
      </c>
      <c r="E67" s="273" t="s">
        <v>564</v>
      </c>
      <c r="F67" s="228" t="s">
        <v>565</v>
      </c>
      <c r="G67" s="228" t="s">
        <v>563</v>
      </c>
      <c r="H67" s="228" t="s">
        <v>563</v>
      </c>
      <c r="I67" s="265" t="s">
        <v>436</v>
      </c>
      <c r="J67" s="227" t="s">
        <v>437</v>
      </c>
      <c r="K67" s="264">
        <v>0</v>
      </c>
      <c r="L67" s="263">
        <v>80</v>
      </c>
      <c r="M67" s="264">
        <f t="shared" si="3"/>
        <v>80</v>
      </c>
      <c r="N67" s="227" t="s">
        <v>438</v>
      </c>
    </row>
    <row r="68" s="210" customFormat="1" ht="43" customHeight="1" spans="1:14">
      <c r="A68" s="220">
        <v>61</v>
      </c>
      <c r="B68" s="224">
        <v>2013699</v>
      </c>
      <c r="C68" s="228">
        <v>30299</v>
      </c>
      <c r="D68" s="228">
        <v>50502</v>
      </c>
      <c r="E68" s="228" t="s">
        <v>566</v>
      </c>
      <c r="F68" s="228" t="s">
        <v>567</v>
      </c>
      <c r="G68" s="228" t="s">
        <v>568</v>
      </c>
      <c r="H68" s="228" t="s">
        <v>568</v>
      </c>
      <c r="I68" s="228" t="s">
        <v>436</v>
      </c>
      <c r="J68" s="228" t="s">
        <v>441</v>
      </c>
      <c r="K68" s="264">
        <v>0</v>
      </c>
      <c r="L68" s="263">
        <v>20</v>
      </c>
      <c r="M68" s="264">
        <f t="shared" si="3"/>
        <v>20</v>
      </c>
      <c r="N68" s="227" t="s">
        <v>438</v>
      </c>
    </row>
    <row r="69" s="210" customFormat="1" ht="43" customHeight="1" spans="1:14">
      <c r="A69" s="220">
        <v>62</v>
      </c>
      <c r="B69" s="224">
        <v>2013699</v>
      </c>
      <c r="C69" s="228">
        <v>30299</v>
      </c>
      <c r="D69" s="228">
        <v>50502</v>
      </c>
      <c r="E69" s="224" t="s">
        <v>569</v>
      </c>
      <c r="F69" s="228" t="s">
        <v>567</v>
      </c>
      <c r="G69" s="228" t="s">
        <v>568</v>
      </c>
      <c r="H69" s="228" t="s">
        <v>568</v>
      </c>
      <c r="I69" s="265" t="s">
        <v>453</v>
      </c>
      <c r="J69" s="227" t="s">
        <v>437</v>
      </c>
      <c r="K69" s="264">
        <v>0</v>
      </c>
      <c r="L69" s="263">
        <v>10</v>
      </c>
      <c r="M69" s="264">
        <f t="shared" si="3"/>
        <v>10</v>
      </c>
      <c r="N69" s="227" t="s">
        <v>438</v>
      </c>
    </row>
    <row r="70" s="210" customFormat="1" ht="41" customHeight="1" spans="1:14">
      <c r="A70" s="220">
        <v>63</v>
      </c>
      <c r="B70" s="224">
        <v>2013699</v>
      </c>
      <c r="C70" s="228">
        <v>30299</v>
      </c>
      <c r="D70" s="228">
        <v>50502</v>
      </c>
      <c r="E70" s="228" t="s">
        <v>570</v>
      </c>
      <c r="F70" s="228" t="s">
        <v>567</v>
      </c>
      <c r="G70" s="228" t="s">
        <v>568</v>
      </c>
      <c r="H70" s="228" t="s">
        <v>568</v>
      </c>
      <c r="I70" s="228" t="s">
        <v>453</v>
      </c>
      <c r="J70" s="228" t="s">
        <v>437</v>
      </c>
      <c r="K70" s="264">
        <v>0</v>
      </c>
      <c r="L70" s="263">
        <v>10</v>
      </c>
      <c r="M70" s="264">
        <f t="shared" si="3"/>
        <v>10</v>
      </c>
      <c r="N70" s="227" t="s">
        <v>438</v>
      </c>
    </row>
    <row r="71" s="210" customFormat="1" ht="57" customHeight="1" spans="1:14">
      <c r="A71" s="220">
        <v>64</v>
      </c>
      <c r="B71" s="224">
        <v>2101101</v>
      </c>
      <c r="C71" s="228">
        <v>30110</v>
      </c>
      <c r="D71" s="228">
        <v>50102</v>
      </c>
      <c r="E71" s="228" t="s">
        <v>571</v>
      </c>
      <c r="F71" s="228" t="s">
        <v>572</v>
      </c>
      <c r="G71" s="228" t="s">
        <v>568</v>
      </c>
      <c r="H71" s="228" t="s">
        <v>568</v>
      </c>
      <c r="I71" s="228" t="s">
        <v>436</v>
      </c>
      <c r="J71" s="228" t="s">
        <v>465</v>
      </c>
      <c r="K71" s="264">
        <v>0</v>
      </c>
      <c r="L71" s="263">
        <v>1.01</v>
      </c>
      <c r="M71" s="264">
        <f t="shared" si="3"/>
        <v>1.01</v>
      </c>
      <c r="N71" s="227" t="s">
        <v>530</v>
      </c>
    </row>
    <row r="72" s="210" customFormat="1" ht="44" customHeight="1" spans="1:14">
      <c r="A72" s="220">
        <v>65</v>
      </c>
      <c r="B72" s="224">
        <v>2012604</v>
      </c>
      <c r="C72" s="228">
        <v>31003</v>
      </c>
      <c r="D72" s="228">
        <v>50306</v>
      </c>
      <c r="E72" s="228" t="s">
        <v>573</v>
      </c>
      <c r="F72" s="228" t="s">
        <v>574</v>
      </c>
      <c r="G72" s="228" t="s">
        <v>575</v>
      </c>
      <c r="H72" s="228" t="s">
        <v>575</v>
      </c>
      <c r="I72" s="228" t="s">
        <v>453</v>
      </c>
      <c r="J72" s="228" t="s">
        <v>441</v>
      </c>
      <c r="K72" s="264">
        <v>0</v>
      </c>
      <c r="L72" s="263">
        <v>103.78</v>
      </c>
      <c r="M72" s="264">
        <f t="shared" si="3"/>
        <v>103.78</v>
      </c>
      <c r="N72" s="227" t="s">
        <v>438</v>
      </c>
    </row>
    <row r="73" s="210" customFormat="1" ht="49" customHeight="1" spans="1:14">
      <c r="A73" s="220">
        <v>66</v>
      </c>
      <c r="B73" s="224">
        <v>2013399</v>
      </c>
      <c r="C73" s="228">
        <v>30299</v>
      </c>
      <c r="D73" s="228">
        <v>50299</v>
      </c>
      <c r="E73" s="224" t="s">
        <v>576</v>
      </c>
      <c r="F73" s="224" t="s">
        <v>577</v>
      </c>
      <c r="G73" s="228" t="s">
        <v>561</v>
      </c>
      <c r="H73" s="228" t="s">
        <v>561</v>
      </c>
      <c r="I73" s="265" t="s">
        <v>453</v>
      </c>
      <c r="J73" s="227" t="s">
        <v>437</v>
      </c>
      <c r="K73" s="264">
        <v>0</v>
      </c>
      <c r="L73" s="263">
        <v>194</v>
      </c>
      <c r="M73" s="264">
        <f t="shared" si="3"/>
        <v>194</v>
      </c>
      <c r="N73" s="227" t="s">
        <v>438</v>
      </c>
    </row>
    <row r="74" s="210" customFormat="1" ht="39" customHeight="1" spans="1:14">
      <c r="A74" s="220">
        <v>67</v>
      </c>
      <c r="B74" s="224">
        <v>2013304</v>
      </c>
      <c r="C74" s="228">
        <v>30299</v>
      </c>
      <c r="D74" s="228">
        <v>50299</v>
      </c>
      <c r="E74" s="228" t="s">
        <v>578</v>
      </c>
      <c r="F74" s="228" t="s">
        <v>579</v>
      </c>
      <c r="G74" s="228" t="s">
        <v>561</v>
      </c>
      <c r="H74" s="228" t="s">
        <v>561</v>
      </c>
      <c r="I74" s="228" t="s">
        <v>436</v>
      </c>
      <c r="J74" s="228" t="s">
        <v>437</v>
      </c>
      <c r="K74" s="264">
        <v>40</v>
      </c>
      <c r="L74" s="263">
        <v>20</v>
      </c>
      <c r="M74" s="264">
        <f t="shared" ref="M74:M126" si="4">K74+L74</f>
        <v>60</v>
      </c>
      <c r="N74" s="227" t="s">
        <v>438</v>
      </c>
    </row>
    <row r="75" s="210" customFormat="1" ht="32" customHeight="1" spans="1:14">
      <c r="A75" s="220">
        <v>68</v>
      </c>
      <c r="B75" s="224">
        <v>2070205</v>
      </c>
      <c r="C75" s="228">
        <v>30303</v>
      </c>
      <c r="D75" s="228">
        <v>500103</v>
      </c>
      <c r="E75" s="228" t="s">
        <v>580</v>
      </c>
      <c r="F75" s="228" t="s">
        <v>581</v>
      </c>
      <c r="G75" s="228" t="s">
        <v>523</v>
      </c>
      <c r="H75" s="228" t="s">
        <v>557</v>
      </c>
      <c r="I75" s="228" t="s">
        <v>453</v>
      </c>
      <c r="J75" s="228" t="s">
        <v>465</v>
      </c>
      <c r="K75" s="264">
        <v>0</v>
      </c>
      <c r="L75" s="263">
        <v>1.05</v>
      </c>
      <c r="M75" s="264">
        <f t="shared" si="4"/>
        <v>1.05</v>
      </c>
      <c r="N75" s="227" t="s">
        <v>530</v>
      </c>
    </row>
    <row r="76" s="210" customFormat="1" ht="39" customHeight="1" spans="1:14">
      <c r="A76" s="220">
        <v>69</v>
      </c>
      <c r="B76" s="224">
        <v>2050302</v>
      </c>
      <c r="C76" s="228">
        <v>31099</v>
      </c>
      <c r="D76" s="228">
        <v>50601</v>
      </c>
      <c r="E76" s="228" t="s">
        <v>582</v>
      </c>
      <c r="F76" s="228" t="s">
        <v>534</v>
      </c>
      <c r="G76" s="228" t="s">
        <v>500</v>
      </c>
      <c r="H76" s="228" t="s">
        <v>583</v>
      </c>
      <c r="I76" s="228" t="s">
        <v>453</v>
      </c>
      <c r="J76" s="228" t="s">
        <v>437</v>
      </c>
      <c r="K76" s="264">
        <v>0</v>
      </c>
      <c r="L76" s="263">
        <v>196</v>
      </c>
      <c r="M76" s="264">
        <f t="shared" si="4"/>
        <v>196</v>
      </c>
      <c r="N76" s="227" t="s">
        <v>438</v>
      </c>
    </row>
    <row r="77" s="210" customFormat="1" ht="42" customHeight="1" spans="1:14">
      <c r="A77" s="220">
        <v>70</v>
      </c>
      <c r="B77" s="224">
        <v>2050302</v>
      </c>
      <c r="C77" s="228">
        <v>30299</v>
      </c>
      <c r="D77" s="228">
        <v>50502</v>
      </c>
      <c r="E77" s="228" t="s">
        <v>584</v>
      </c>
      <c r="F77" s="228" t="s">
        <v>534</v>
      </c>
      <c r="G77" s="228" t="s">
        <v>500</v>
      </c>
      <c r="H77" s="228" t="s">
        <v>583</v>
      </c>
      <c r="I77" s="228" t="s">
        <v>453</v>
      </c>
      <c r="J77" s="228" t="s">
        <v>437</v>
      </c>
      <c r="K77" s="264">
        <v>0</v>
      </c>
      <c r="L77" s="263">
        <v>154</v>
      </c>
      <c r="M77" s="264">
        <f t="shared" si="4"/>
        <v>154</v>
      </c>
      <c r="N77" s="227" t="s">
        <v>438</v>
      </c>
    </row>
    <row r="78" s="210" customFormat="1" ht="32" customHeight="1" spans="1:14">
      <c r="A78" s="220">
        <v>71</v>
      </c>
      <c r="B78" s="224">
        <v>2050101</v>
      </c>
      <c r="C78" s="228">
        <v>302</v>
      </c>
      <c r="D78" s="228">
        <v>502</v>
      </c>
      <c r="E78" s="228" t="s">
        <v>521</v>
      </c>
      <c r="F78" s="228"/>
      <c r="G78" s="228" t="s">
        <v>500</v>
      </c>
      <c r="H78" s="228" t="s">
        <v>500</v>
      </c>
      <c r="I78" s="228" t="s">
        <v>436</v>
      </c>
      <c r="J78" s="228" t="s">
        <v>527</v>
      </c>
      <c r="K78" s="264">
        <v>152</v>
      </c>
      <c r="L78" s="263">
        <v>20</v>
      </c>
      <c r="M78" s="264">
        <f t="shared" si="4"/>
        <v>172</v>
      </c>
      <c r="N78" s="227" t="s">
        <v>524</v>
      </c>
    </row>
    <row r="79" s="210" customFormat="1" ht="27" customHeight="1" spans="1:14">
      <c r="A79" s="220">
        <v>72</v>
      </c>
      <c r="B79" s="224">
        <v>2050101</v>
      </c>
      <c r="C79" s="228">
        <v>302</v>
      </c>
      <c r="D79" s="228">
        <v>502</v>
      </c>
      <c r="E79" s="228" t="s">
        <v>536</v>
      </c>
      <c r="F79" s="228" t="s">
        <v>534</v>
      </c>
      <c r="G79" s="228" t="s">
        <v>500</v>
      </c>
      <c r="H79" s="228" t="s">
        <v>500</v>
      </c>
      <c r="I79" s="228" t="s">
        <v>436</v>
      </c>
      <c r="J79" s="228" t="s">
        <v>527</v>
      </c>
      <c r="K79" s="264">
        <v>0</v>
      </c>
      <c r="L79" s="263">
        <v>15</v>
      </c>
      <c r="M79" s="264">
        <f t="shared" si="4"/>
        <v>15</v>
      </c>
      <c r="N79" s="227" t="s">
        <v>438</v>
      </c>
    </row>
    <row r="80" s="210" customFormat="1" ht="42" customHeight="1" spans="1:14">
      <c r="A80" s="220">
        <v>73</v>
      </c>
      <c r="B80" s="224">
        <v>2050201</v>
      </c>
      <c r="C80" s="228">
        <v>302</v>
      </c>
      <c r="D80" s="228">
        <v>50502</v>
      </c>
      <c r="E80" s="228" t="s">
        <v>585</v>
      </c>
      <c r="F80" s="228" t="s">
        <v>586</v>
      </c>
      <c r="G80" s="228" t="s">
        <v>500</v>
      </c>
      <c r="H80" s="228" t="s">
        <v>500</v>
      </c>
      <c r="I80" s="228" t="s">
        <v>436</v>
      </c>
      <c r="J80" s="228" t="s">
        <v>437</v>
      </c>
      <c r="K80" s="264">
        <v>0</v>
      </c>
      <c r="L80" s="263">
        <v>252</v>
      </c>
      <c r="M80" s="264">
        <f t="shared" si="4"/>
        <v>252</v>
      </c>
      <c r="N80" s="227" t="s">
        <v>515</v>
      </c>
    </row>
    <row r="81" s="210" customFormat="1" ht="42" customHeight="1" spans="1:14">
      <c r="A81" s="220">
        <v>74</v>
      </c>
      <c r="B81" s="224">
        <v>2050201</v>
      </c>
      <c r="C81" s="228">
        <v>302</v>
      </c>
      <c r="D81" s="228">
        <v>50502</v>
      </c>
      <c r="E81" s="228" t="s">
        <v>587</v>
      </c>
      <c r="F81" s="228" t="s">
        <v>588</v>
      </c>
      <c r="G81" s="228" t="s">
        <v>500</v>
      </c>
      <c r="H81" s="228" t="s">
        <v>500</v>
      </c>
      <c r="I81" s="228" t="s">
        <v>453</v>
      </c>
      <c r="J81" s="228" t="s">
        <v>437</v>
      </c>
      <c r="K81" s="264">
        <v>0</v>
      </c>
      <c r="L81" s="263">
        <v>139.29</v>
      </c>
      <c r="M81" s="264">
        <f t="shared" si="4"/>
        <v>139.29</v>
      </c>
      <c r="N81" s="227" t="s">
        <v>515</v>
      </c>
    </row>
    <row r="82" s="210" customFormat="1" ht="42" customHeight="1" spans="1:14">
      <c r="A82" s="220">
        <v>75</v>
      </c>
      <c r="B82" s="224">
        <v>2050204</v>
      </c>
      <c r="C82" s="228">
        <v>30308</v>
      </c>
      <c r="D82" s="228">
        <v>50902</v>
      </c>
      <c r="E82" s="228" t="s">
        <v>589</v>
      </c>
      <c r="F82" s="228" t="s">
        <v>590</v>
      </c>
      <c r="G82" s="228" t="s">
        <v>500</v>
      </c>
      <c r="H82" s="228" t="s">
        <v>500</v>
      </c>
      <c r="I82" s="228" t="s">
        <v>436</v>
      </c>
      <c r="J82" s="228" t="s">
        <v>437</v>
      </c>
      <c r="K82" s="264">
        <v>800</v>
      </c>
      <c r="L82" s="263">
        <v>31.13</v>
      </c>
      <c r="M82" s="264">
        <f t="shared" si="4"/>
        <v>831.13</v>
      </c>
      <c r="N82" s="227" t="s">
        <v>515</v>
      </c>
    </row>
    <row r="83" s="210" customFormat="1" ht="42" customHeight="1" spans="1:14">
      <c r="A83" s="220">
        <v>76</v>
      </c>
      <c r="B83" s="224">
        <v>2050399</v>
      </c>
      <c r="C83" s="228">
        <v>30308</v>
      </c>
      <c r="D83" s="228">
        <v>50902</v>
      </c>
      <c r="E83" s="228" t="s">
        <v>591</v>
      </c>
      <c r="F83" s="228" t="s">
        <v>590</v>
      </c>
      <c r="G83" s="228" t="s">
        <v>500</v>
      </c>
      <c r="H83" s="228" t="s">
        <v>500</v>
      </c>
      <c r="I83" s="228" t="s">
        <v>436</v>
      </c>
      <c r="J83" s="228" t="s">
        <v>437</v>
      </c>
      <c r="K83" s="264">
        <v>1203</v>
      </c>
      <c r="L83" s="263">
        <v>51.2</v>
      </c>
      <c r="M83" s="264">
        <f t="shared" si="4"/>
        <v>1254.2</v>
      </c>
      <c r="N83" s="227" t="s">
        <v>515</v>
      </c>
    </row>
    <row r="84" s="210" customFormat="1" ht="42" customHeight="1" spans="1:14">
      <c r="A84" s="220">
        <v>77</v>
      </c>
      <c r="B84" s="224">
        <v>2050102</v>
      </c>
      <c r="C84" s="228">
        <v>301</v>
      </c>
      <c r="D84" s="228">
        <v>50501</v>
      </c>
      <c r="E84" s="228" t="s">
        <v>592</v>
      </c>
      <c r="F84" s="228" t="s">
        <v>593</v>
      </c>
      <c r="G84" s="228" t="s">
        <v>500</v>
      </c>
      <c r="H84" s="228" t="s">
        <v>500</v>
      </c>
      <c r="I84" s="228" t="s">
        <v>436</v>
      </c>
      <c r="J84" s="228" t="s">
        <v>437</v>
      </c>
      <c r="K84" s="264">
        <v>1200</v>
      </c>
      <c r="L84" s="263">
        <v>53</v>
      </c>
      <c r="M84" s="264">
        <f t="shared" si="4"/>
        <v>1253</v>
      </c>
      <c r="N84" s="227" t="s">
        <v>530</v>
      </c>
    </row>
    <row r="85" s="210" customFormat="1" ht="32" customHeight="1" spans="1:14">
      <c r="A85" s="220">
        <v>78</v>
      </c>
      <c r="B85" s="224">
        <v>2050201</v>
      </c>
      <c r="C85" s="228">
        <v>302</v>
      </c>
      <c r="D85" s="228">
        <v>50502</v>
      </c>
      <c r="E85" s="228" t="s">
        <v>594</v>
      </c>
      <c r="F85" s="228" t="s">
        <v>595</v>
      </c>
      <c r="G85" s="228" t="s">
        <v>500</v>
      </c>
      <c r="H85" s="228" t="s">
        <v>500</v>
      </c>
      <c r="I85" s="228" t="s">
        <v>453</v>
      </c>
      <c r="J85" s="228" t="s">
        <v>437</v>
      </c>
      <c r="K85" s="264">
        <v>0</v>
      </c>
      <c r="L85" s="263">
        <v>231</v>
      </c>
      <c r="M85" s="264">
        <f t="shared" si="4"/>
        <v>231</v>
      </c>
      <c r="N85" s="227" t="s">
        <v>477</v>
      </c>
    </row>
    <row r="86" s="210" customFormat="1" ht="33" customHeight="1" spans="1:14">
      <c r="A86" s="220">
        <v>79</v>
      </c>
      <c r="B86" s="224">
        <v>2240601</v>
      </c>
      <c r="C86" s="220">
        <v>30299</v>
      </c>
      <c r="D86" s="220">
        <v>50299</v>
      </c>
      <c r="E86" s="228" t="s">
        <v>596</v>
      </c>
      <c r="F86" s="274" t="s">
        <v>597</v>
      </c>
      <c r="G86" s="228" t="s">
        <v>598</v>
      </c>
      <c r="H86" s="228" t="s">
        <v>598</v>
      </c>
      <c r="I86" s="243" t="s">
        <v>453</v>
      </c>
      <c r="J86" s="262" t="s">
        <v>437</v>
      </c>
      <c r="K86" s="264">
        <v>0</v>
      </c>
      <c r="L86" s="263">
        <v>60</v>
      </c>
      <c r="M86" s="264">
        <f t="shared" si="4"/>
        <v>60</v>
      </c>
      <c r="N86" s="227" t="s">
        <v>438</v>
      </c>
    </row>
    <row r="87" s="210" customFormat="1" ht="54" customHeight="1" spans="1:14">
      <c r="A87" s="220">
        <v>80</v>
      </c>
      <c r="B87" s="224">
        <v>2240601</v>
      </c>
      <c r="C87" s="228">
        <v>30299</v>
      </c>
      <c r="D87" s="228">
        <v>50299</v>
      </c>
      <c r="E87" s="228" t="s">
        <v>599</v>
      </c>
      <c r="F87" s="228" t="s">
        <v>600</v>
      </c>
      <c r="G87" s="228" t="s">
        <v>598</v>
      </c>
      <c r="H87" s="228" t="s">
        <v>598</v>
      </c>
      <c r="I87" s="265" t="s">
        <v>436</v>
      </c>
      <c r="J87" s="228" t="s">
        <v>437</v>
      </c>
      <c r="K87" s="264">
        <v>0</v>
      </c>
      <c r="L87" s="263">
        <v>100</v>
      </c>
      <c r="M87" s="264">
        <f t="shared" si="4"/>
        <v>100</v>
      </c>
      <c r="N87" s="227" t="s">
        <v>438</v>
      </c>
    </row>
    <row r="88" s="210" customFormat="1" ht="34" customHeight="1" spans="1:14">
      <c r="A88" s="220">
        <v>81</v>
      </c>
      <c r="B88" s="224">
        <v>2240601</v>
      </c>
      <c r="C88" s="228">
        <v>30299</v>
      </c>
      <c r="D88" s="228">
        <v>50299</v>
      </c>
      <c r="E88" s="228" t="s">
        <v>601</v>
      </c>
      <c r="F88" s="228" t="s">
        <v>602</v>
      </c>
      <c r="G88" s="228" t="s">
        <v>598</v>
      </c>
      <c r="H88" s="228" t="s">
        <v>598</v>
      </c>
      <c r="I88" s="228" t="s">
        <v>453</v>
      </c>
      <c r="J88" s="228" t="s">
        <v>437</v>
      </c>
      <c r="K88" s="264">
        <v>0</v>
      </c>
      <c r="L88" s="263">
        <v>20</v>
      </c>
      <c r="M88" s="264">
        <f t="shared" si="4"/>
        <v>20</v>
      </c>
      <c r="N88" s="227" t="s">
        <v>438</v>
      </c>
    </row>
    <row r="89" s="210" customFormat="1" ht="98" customHeight="1" spans="1:14">
      <c r="A89" s="220">
        <v>82</v>
      </c>
      <c r="B89" s="224">
        <v>2200199</v>
      </c>
      <c r="C89" s="224">
        <v>30227</v>
      </c>
      <c r="D89" s="224">
        <v>50205</v>
      </c>
      <c r="E89" s="224" t="s">
        <v>603</v>
      </c>
      <c r="F89" s="224" t="s">
        <v>604</v>
      </c>
      <c r="G89" s="228" t="s">
        <v>598</v>
      </c>
      <c r="H89" s="228" t="s">
        <v>598</v>
      </c>
      <c r="I89" s="224" t="s">
        <v>453</v>
      </c>
      <c r="J89" s="224" t="s">
        <v>437</v>
      </c>
      <c r="K89" s="264">
        <v>0</v>
      </c>
      <c r="L89" s="263">
        <v>24</v>
      </c>
      <c r="M89" s="264">
        <f t="shared" si="4"/>
        <v>24</v>
      </c>
      <c r="N89" s="227" t="s">
        <v>438</v>
      </c>
    </row>
    <row r="90" s="210" customFormat="1" ht="51" customHeight="1" spans="1:14">
      <c r="A90" s="220">
        <v>83</v>
      </c>
      <c r="B90" s="224">
        <v>2200104</v>
      </c>
      <c r="C90" s="224">
        <v>30227</v>
      </c>
      <c r="D90" s="224">
        <v>50205</v>
      </c>
      <c r="E90" s="227" t="s">
        <v>605</v>
      </c>
      <c r="F90" s="227" t="s">
        <v>606</v>
      </c>
      <c r="G90" s="228" t="s">
        <v>598</v>
      </c>
      <c r="H90" s="228" t="s">
        <v>598</v>
      </c>
      <c r="I90" s="227" t="s">
        <v>453</v>
      </c>
      <c r="J90" s="227" t="s">
        <v>437</v>
      </c>
      <c r="K90" s="264">
        <v>0</v>
      </c>
      <c r="L90" s="263">
        <v>270</v>
      </c>
      <c r="M90" s="264">
        <f t="shared" si="4"/>
        <v>270</v>
      </c>
      <c r="N90" s="227" t="s">
        <v>438</v>
      </c>
    </row>
    <row r="91" s="210" customFormat="1" ht="33" customHeight="1" spans="1:14">
      <c r="A91" s="220">
        <v>84</v>
      </c>
      <c r="B91" s="224">
        <v>2200101</v>
      </c>
      <c r="C91" s="224">
        <v>30299</v>
      </c>
      <c r="D91" s="224">
        <v>50299</v>
      </c>
      <c r="E91" s="224" t="s">
        <v>521</v>
      </c>
      <c r="F91" s="224" t="s">
        <v>607</v>
      </c>
      <c r="G91" s="228" t="s">
        <v>598</v>
      </c>
      <c r="H91" s="228" t="s">
        <v>598</v>
      </c>
      <c r="I91" s="224" t="s">
        <v>453</v>
      </c>
      <c r="J91" s="224" t="s">
        <v>527</v>
      </c>
      <c r="K91" s="264">
        <v>0</v>
      </c>
      <c r="L91" s="263">
        <v>1</v>
      </c>
      <c r="M91" s="264">
        <f t="shared" si="4"/>
        <v>1</v>
      </c>
      <c r="N91" s="227" t="s">
        <v>524</v>
      </c>
    </row>
    <row r="92" s="210" customFormat="1" ht="33" customHeight="1" spans="1:14">
      <c r="A92" s="220">
        <v>85</v>
      </c>
      <c r="B92" s="224">
        <v>2200109</v>
      </c>
      <c r="C92" s="224">
        <v>30227</v>
      </c>
      <c r="D92" s="224">
        <v>50205</v>
      </c>
      <c r="E92" s="224" t="s">
        <v>608</v>
      </c>
      <c r="F92" s="224" t="s">
        <v>609</v>
      </c>
      <c r="G92" s="228" t="s">
        <v>598</v>
      </c>
      <c r="H92" s="228" t="s">
        <v>598</v>
      </c>
      <c r="I92" s="224" t="s">
        <v>453</v>
      </c>
      <c r="J92" s="224" t="s">
        <v>437</v>
      </c>
      <c r="K92" s="264">
        <v>0</v>
      </c>
      <c r="L92" s="263">
        <v>16</v>
      </c>
      <c r="M92" s="264">
        <f t="shared" si="4"/>
        <v>16</v>
      </c>
      <c r="N92" s="227" t="s">
        <v>438</v>
      </c>
    </row>
    <row r="93" s="210" customFormat="1" ht="33" customHeight="1" spans="1:14">
      <c r="A93" s="220">
        <v>86</v>
      </c>
      <c r="B93" s="224">
        <v>2200112</v>
      </c>
      <c r="C93" s="224">
        <v>302</v>
      </c>
      <c r="D93" s="228">
        <v>50205</v>
      </c>
      <c r="E93" s="228" t="s">
        <v>610</v>
      </c>
      <c r="F93" s="228" t="s">
        <v>611</v>
      </c>
      <c r="G93" s="227" t="s">
        <v>598</v>
      </c>
      <c r="H93" s="228" t="s">
        <v>612</v>
      </c>
      <c r="I93" s="228" t="s">
        <v>453</v>
      </c>
      <c r="J93" s="228" t="s">
        <v>437</v>
      </c>
      <c r="K93" s="264">
        <v>200</v>
      </c>
      <c r="L93" s="263">
        <v>50</v>
      </c>
      <c r="M93" s="264">
        <f t="shared" si="4"/>
        <v>250</v>
      </c>
      <c r="N93" s="227" t="s">
        <v>438</v>
      </c>
    </row>
    <row r="94" s="210" customFormat="1" ht="33" customHeight="1" spans="1:14">
      <c r="A94" s="220">
        <v>87</v>
      </c>
      <c r="B94" s="224">
        <v>2200112</v>
      </c>
      <c r="C94" s="224">
        <v>302</v>
      </c>
      <c r="D94" s="228">
        <v>50205</v>
      </c>
      <c r="E94" s="228" t="s">
        <v>613</v>
      </c>
      <c r="F94" s="228" t="s">
        <v>614</v>
      </c>
      <c r="G94" s="227" t="s">
        <v>598</v>
      </c>
      <c r="H94" s="228" t="s">
        <v>612</v>
      </c>
      <c r="I94" s="228" t="s">
        <v>453</v>
      </c>
      <c r="J94" s="228" t="s">
        <v>437</v>
      </c>
      <c r="K94" s="264">
        <v>100</v>
      </c>
      <c r="L94" s="263">
        <v>33.5</v>
      </c>
      <c r="M94" s="264">
        <f t="shared" si="4"/>
        <v>133.5</v>
      </c>
      <c r="N94" s="227" t="s">
        <v>438</v>
      </c>
    </row>
    <row r="95" s="210" customFormat="1" ht="33" customHeight="1" spans="1:14">
      <c r="A95" s="220">
        <v>88</v>
      </c>
      <c r="B95" s="224">
        <v>2200112</v>
      </c>
      <c r="C95" s="228">
        <v>31005</v>
      </c>
      <c r="D95" s="228">
        <v>50302</v>
      </c>
      <c r="E95" s="227" t="s">
        <v>615</v>
      </c>
      <c r="F95" s="224" t="s">
        <v>616</v>
      </c>
      <c r="G95" s="227" t="s">
        <v>598</v>
      </c>
      <c r="H95" s="227" t="s">
        <v>617</v>
      </c>
      <c r="I95" s="228" t="s">
        <v>436</v>
      </c>
      <c r="J95" s="228" t="s">
        <v>437</v>
      </c>
      <c r="K95" s="264">
        <v>0</v>
      </c>
      <c r="L95" s="263">
        <v>300</v>
      </c>
      <c r="M95" s="264">
        <f t="shared" si="4"/>
        <v>300</v>
      </c>
      <c r="N95" s="227" t="s">
        <v>438</v>
      </c>
    </row>
    <row r="96" s="210" customFormat="1" ht="33" customHeight="1" spans="1:14">
      <c r="A96" s="220">
        <v>89</v>
      </c>
      <c r="B96" s="224">
        <v>2200199</v>
      </c>
      <c r="C96" s="228">
        <v>30299</v>
      </c>
      <c r="D96" s="228">
        <v>50299</v>
      </c>
      <c r="E96" s="224" t="s">
        <v>618</v>
      </c>
      <c r="F96" s="224" t="s">
        <v>619</v>
      </c>
      <c r="G96" s="227" t="s">
        <v>598</v>
      </c>
      <c r="H96" s="227" t="s">
        <v>598</v>
      </c>
      <c r="I96" s="228" t="s">
        <v>453</v>
      </c>
      <c r="J96" s="228" t="s">
        <v>437</v>
      </c>
      <c r="K96" s="264">
        <v>0</v>
      </c>
      <c r="L96" s="263">
        <v>10</v>
      </c>
      <c r="M96" s="264">
        <f t="shared" si="4"/>
        <v>10</v>
      </c>
      <c r="N96" s="227" t="s">
        <v>438</v>
      </c>
    </row>
    <row r="97" s="210" customFormat="1" ht="103" customHeight="1" spans="1:14">
      <c r="A97" s="220">
        <v>90</v>
      </c>
      <c r="B97" s="228">
        <v>2200199</v>
      </c>
      <c r="C97" s="228">
        <v>30299</v>
      </c>
      <c r="D97" s="228">
        <v>50299</v>
      </c>
      <c r="E97" s="228" t="s">
        <v>620</v>
      </c>
      <c r="F97" s="228" t="s">
        <v>621</v>
      </c>
      <c r="G97" s="228" t="s">
        <v>622</v>
      </c>
      <c r="H97" s="228" t="s">
        <v>623</v>
      </c>
      <c r="I97" s="265" t="s">
        <v>453</v>
      </c>
      <c r="J97" s="227" t="s">
        <v>437</v>
      </c>
      <c r="K97" s="264">
        <v>0</v>
      </c>
      <c r="L97" s="263">
        <v>149.37</v>
      </c>
      <c r="M97" s="264">
        <f t="shared" si="4"/>
        <v>149.37</v>
      </c>
      <c r="N97" s="227" t="s">
        <v>438</v>
      </c>
    </row>
    <row r="98" s="210" customFormat="1" ht="38" customHeight="1" spans="1:14">
      <c r="A98" s="220">
        <v>91</v>
      </c>
      <c r="B98" s="227">
        <v>2130201</v>
      </c>
      <c r="C98" s="227">
        <v>30299</v>
      </c>
      <c r="D98" s="227">
        <v>50299</v>
      </c>
      <c r="E98" s="227" t="s">
        <v>624</v>
      </c>
      <c r="F98" s="227" t="s">
        <v>625</v>
      </c>
      <c r="G98" s="227" t="s">
        <v>494</v>
      </c>
      <c r="H98" s="227" t="s">
        <v>626</v>
      </c>
      <c r="I98" s="265" t="s">
        <v>436</v>
      </c>
      <c r="J98" s="227" t="s">
        <v>465</v>
      </c>
      <c r="K98" s="264">
        <v>73.15</v>
      </c>
      <c r="L98" s="263">
        <v>38.05</v>
      </c>
      <c r="M98" s="264">
        <f t="shared" si="4"/>
        <v>111.2</v>
      </c>
      <c r="N98" s="227" t="s">
        <v>530</v>
      </c>
    </row>
    <row r="99" s="210" customFormat="1" ht="34" customHeight="1" spans="1:14">
      <c r="A99" s="220">
        <v>92</v>
      </c>
      <c r="B99" s="227">
        <v>2130205</v>
      </c>
      <c r="C99" s="227">
        <v>30299</v>
      </c>
      <c r="D99" s="227">
        <v>50299</v>
      </c>
      <c r="E99" s="227" t="s">
        <v>627</v>
      </c>
      <c r="F99" s="227" t="s">
        <v>628</v>
      </c>
      <c r="G99" s="227" t="s">
        <v>494</v>
      </c>
      <c r="H99" s="227" t="s">
        <v>629</v>
      </c>
      <c r="I99" s="228" t="s">
        <v>436</v>
      </c>
      <c r="J99" s="228" t="s">
        <v>465</v>
      </c>
      <c r="K99" s="264">
        <v>17.7</v>
      </c>
      <c r="L99" s="263">
        <v>25.79</v>
      </c>
      <c r="M99" s="264">
        <f t="shared" si="4"/>
        <v>43.49</v>
      </c>
      <c r="N99" s="227" t="s">
        <v>438</v>
      </c>
    </row>
    <row r="100" s="210" customFormat="1" ht="48" customHeight="1" spans="1:14">
      <c r="A100" s="220">
        <v>93</v>
      </c>
      <c r="B100" s="227">
        <v>2110299</v>
      </c>
      <c r="C100" s="227">
        <v>30227</v>
      </c>
      <c r="D100" s="227">
        <v>50205</v>
      </c>
      <c r="E100" s="227" t="s">
        <v>630</v>
      </c>
      <c r="F100" s="228" t="s">
        <v>631</v>
      </c>
      <c r="G100" s="228" t="s">
        <v>632</v>
      </c>
      <c r="H100" s="228" t="s">
        <v>632</v>
      </c>
      <c r="I100" s="228" t="s">
        <v>453</v>
      </c>
      <c r="J100" s="228" t="s">
        <v>441</v>
      </c>
      <c r="K100" s="264">
        <v>0</v>
      </c>
      <c r="L100" s="263">
        <v>50</v>
      </c>
      <c r="M100" s="264">
        <f t="shared" si="4"/>
        <v>50</v>
      </c>
      <c r="N100" s="227" t="s">
        <v>438</v>
      </c>
    </row>
    <row r="101" s="210" customFormat="1" ht="52" customHeight="1" spans="1:14">
      <c r="A101" s="220">
        <v>94</v>
      </c>
      <c r="B101" s="227">
        <v>2110301</v>
      </c>
      <c r="C101" s="228">
        <v>30227</v>
      </c>
      <c r="D101" s="228">
        <v>50205</v>
      </c>
      <c r="E101" s="228" t="s">
        <v>633</v>
      </c>
      <c r="F101" s="228" t="s">
        <v>634</v>
      </c>
      <c r="G101" s="228" t="s">
        <v>632</v>
      </c>
      <c r="H101" s="228" t="s">
        <v>632</v>
      </c>
      <c r="I101" s="228" t="s">
        <v>453</v>
      </c>
      <c r="J101" s="228" t="s">
        <v>437</v>
      </c>
      <c r="K101" s="264">
        <v>0</v>
      </c>
      <c r="L101" s="263">
        <v>40</v>
      </c>
      <c r="M101" s="264">
        <f t="shared" si="4"/>
        <v>40</v>
      </c>
      <c r="N101" s="227" t="s">
        <v>438</v>
      </c>
    </row>
    <row r="102" s="210" customFormat="1" ht="87" customHeight="1" spans="1:14">
      <c r="A102" s="220">
        <v>95</v>
      </c>
      <c r="B102" s="227">
        <v>2110199</v>
      </c>
      <c r="C102" s="228">
        <v>30201</v>
      </c>
      <c r="D102" s="228">
        <v>50201</v>
      </c>
      <c r="E102" s="228" t="s">
        <v>635</v>
      </c>
      <c r="F102" s="228" t="s">
        <v>636</v>
      </c>
      <c r="G102" s="228" t="s">
        <v>632</v>
      </c>
      <c r="H102" s="228" t="s">
        <v>632</v>
      </c>
      <c r="I102" s="228" t="s">
        <v>436</v>
      </c>
      <c r="J102" s="228" t="s">
        <v>441</v>
      </c>
      <c r="K102" s="264">
        <v>0</v>
      </c>
      <c r="L102" s="263">
        <v>27.2</v>
      </c>
      <c r="M102" s="264">
        <f t="shared" si="4"/>
        <v>27.2</v>
      </c>
      <c r="N102" s="227" t="s">
        <v>438</v>
      </c>
    </row>
    <row r="103" s="210" customFormat="1" ht="47" customHeight="1" spans="1:14">
      <c r="A103" s="220">
        <v>96</v>
      </c>
      <c r="B103" s="227">
        <v>2110402</v>
      </c>
      <c r="C103" s="227">
        <v>30227</v>
      </c>
      <c r="D103" s="227">
        <v>50205</v>
      </c>
      <c r="E103" s="227" t="s">
        <v>637</v>
      </c>
      <c r="F103" s="228" t="s">
        <v>631</v>
      </c>
      <c r="G103" s="228" t="s">
        <v>632</v>
      </c>
      <c r="H103" s="228" t="s">
        <v>632</v>
      </c>
      <c r="I103" s="228" t="s">
        <v>436</v>
      </c>
      <c r="J103" s="228" t="s">
        <v>441</v>
      </c>
      <c r="K103" s="264">
        <v>0</v>
      </c>
      <c r="L103" s="263">
        <v>109</v>
      </c>
      <c r="M103" s="264">
        <f t="shared" si="4"/>
        <v>109</v>
      </c>
      <c r="N103" s="227" t="s">
        <v>438</v>
      </c>
    </row>
    <row r="104" s="210" customFormat="1" ht="90" customHeight="1" spans="1:14">
      <c r="A104" s="220">
        <v>97</v>
      </c>
      <c r="B104" s="227">
        <v>2110299</v>
      </c>
      <c r="C104" s="227">
        <v>30227</v>
      </c>
      <c r="D104" s="227">
        <v>50205</v>
      </c>
      <c r="E104" s="227" t="s">
        <v>638</v>
      </c>
      <c r="F104" s="227" t="s">
        <v>639</v>
      </c>
      <c r="G104" s="228" t="s">
        <v>632</v>
      </c>
      <c r="H104" s="228" t="s">
        <v>632</v>
      </c>
      <c r="I104" s="228" t="s">
        <v>453</v>
      </c>
      <c r="J104" s="228" t="s">
        <v>441</v>
      </c>
      <c r="K104" s="264">
        <v>0</v>
      </c>
      <c r="L104" s="263">
        <v>18</v>
      </c>
      <c r="M104" s="264">
        <f t="shared" si="4"/>
        <v>18</v>
      </c>
      <c r="N104" s="227" t="s">
        <v>438</v>
      </c>
    </row>
    <row r="105" s="210" customFormat="1" ht="47" customHeight="1" spans="1:14">
      <c r="A105" s="220">
        <v>98</v>
      </c>
      <c r="B105" s="227">
        <v>2110302</v>
      </c>
      <c r="C105" s="228">
        <v>31005</v>
      </c>
      <c r="D105" s="228">
        <v>50302</v>
      </c>
      <c r="E105" s="228" t="s">
        <v>640</v>
      </c>
      <c r="F105" s="228" t="s">
        <v>641</v>
      </c>
      <c r="G105" s="228" t="s">
        <v>632</v>
      </c>
      <c r="H105" s="228" t="s">
        <v>632</v>
      </c>
      <c r="I105" s="228" t="s">
        <v>436</v>
      </c>
      <c r="J105" s="228" t="s">
        <v>437</v>
      </c>
      <c r="K105" s="264">
        <v>0</v>
      </c>
      <c r="L105" s="263">
        <v>70</v>
      </c>
      <c r="M105" s="264">
        <f t="shared" si="4"/>
        <v>70</v>
      </c>
      <c r="N105" s="227" t="s">
        <v>438</v>
      </c>
    </row>
    <row r="106" s="210" customFormat="1" ht="97" customHeight="1" spans="1:14">
      <c r="A106" s="220">
        <v>99</v>
      </c>
      <c r="B106" s="227">
        <v>2110299</v>
      </c>
      <c r="C106" s="227">
        <v>30227</v>
      </c>
      <c r="D106" s="227">
        <v>50205</v>
      </c>
      <c r="E106" s="227" t="s">
        <v>642</v>
      </c>
      <c r="F106" s="227" t="s">
        <v>643</v>
      </c>
      <c r="G106" s="227" t="s">
        <v>632</v>
      </c>
      <c r="H106" s="227" t="s">
        <v>632</v>
      </c>
      <c r="I106" s="227" t="s">
        <v>453</v>
      </c>
      <c r="J106" s="227" t="s">
        <v>441</v>
      </c>
      <c r="K106" s="264">
        <v>0</v>
      </c>
      <c r="L106" s="263">
        <v>70</v>
      </c>
      <c r="M106" s="264">
        <f t="shared" si="4"/>
        <v>70</v>
      </c>
      <c r="N106" s="227" t="s">
        <v>438</v>
      </c>
    </row>
    <row r="107" s="210" customFormat="1" ht="41" customHeight="1" spans="1:14">
      <c r="A107" s="220">
        <v>100</v>
      </c>
      <c r="B107" s="227">
        <v>2110299</v>
      </c>
      <c r="C107" s="227">
        <v>30227</v>
      </c>
      <c r="D107" s="227">
        <v>50205</v>
      </c>
      <c r="E107" s="227" t="s">
        <v>644</v>
      </c>
      <c r="F107" s="227" t="s">
        <v>645</v>
      </c>
      <c r="G107" s="227" t="s">
        <v>632</v>
      </c>
      <c r="H107" s="227" t="s">
        <v>632</v>
      </c>
      <c r="I107" s="227" t="s">
        <v>453</v>
      </c>
      <c r="J107" s="227" t="s">
        <v>441</v>
      </c>
      <c r="K107" s="264">
        <v>0</v>
      </c>
      <c r="L107" s="263">
        <v>44.8</v>
      </c>
      <c r="M107" s="264">
        <f t="shared" si="4"/>
        <v>44.8</v>
      </c>
      <c r="N107" s="227" t="s">
        <v>438</v>
      </c>
    </row>
    <row r="108" s="210" customFormat="1" ht="29" customHeight="1" spans="1:14">
      <c r="A108" s="220">
        <v>101</v>
      </c>
      <c r="B108" s="224">
        <v>2200199</v>
      </c>
      <c r="C108" s="228">
        <v>30299</v>
      </c>
      <c r="D108" s="228">
        <v>50299</v>
      </c>
      <c r="E108" s="228" t="s">
        <v>646</v>
      </c>
      <c r="F108" s="228" t="s">
        <v>647</v>
      </c>
      <c r="G108" s="228" t="s">
        <v>648</v>
      </c>
      <c r="H108" s="228" t="s">
        <v>648</v>
      </c>
      <c r="I108" s="228" t="s">
        <v>436</v>
      </c>
      <c r="J108" s="228" t="s">
        <v>441</v>
      </c>
      <c r="K108" s="264">
        <v>0</v>
      </c>
      <c r="L108" s="263">
        <v>5</v>
      </c>
      <c r="M108" s="264">
        <f t="shared" si="4"/>
        <v>5</v>
      </c>
      <c r="N108" s="227" t="s">
        <v>438</v>
      </c>
    </row>
    <row r="109" s="210" customFormat="1" ht="30" customHeight="1" spans="1:14">
      <c r="A109" s="220">
        <v>102</v>
      </c>
      <c r="B109" s="224">
        <v>2010401</v>
      </c>
      <c r="C109" s="228">
        <v>30201</v>
      </c>
      <c r="D109" s="228">
        <v>50201</v>
      </c>
      <c r="E109" s="224" t="s">
        <v>521</v>
      </c>
      <c r="F109" s="224" t="s">
        <v>649</v>
      </c>
      <c r="G109" s="224" t="s">
        <v>447</v>
      </c>
      <c r="H109" s="224" t="s">
        <v>447</v>
      </c>
      <c r="I109" s="224" t="s">
        <v>650</v>
      </c>
      <c r="J109" s="227" t="s">
        <v>465</v>
      </c>
      <c r="K109" s="264">
        <v>80.4</v>
      </c>
      <c r="L109" s="263">
        <v>0.5</v>
      </c>
      <c r="M109" s="264">
        <f t="shared" si="4"/>
        <v>80.9</v>
      </c>
      <c r="N109" s="227" t="s">
        <v>524</v>
      </c>
    </row>
    <row r="110" s="210" customFormat="1" ht="48" customHeight="1" spans="1:14">
      <c r="A110" s="220">
        <v>103</v>
      </c>
      <c r="B110" s="224">
        <v>2010499</v>
      </c>
      <c r="C110" s="228">
        <v>30227</v>
      </c>
      <c r="D110" s="228">
        <v>50227</v>
      </c>
      <c r="E110" s="224" t="s">
        <v>651</v>
      </c>
      <c r="F110" s="224" t="s">
        <v>652</v>
      </c>
      <c r="G110" s="224" t="s">
        <v>447</v>
      </c>
      <c r="H110" s="224" t="s">
        <v>447</v>
      </c>
      <c r="I110" s="224" t="s">
        <v>650</v>
      </c>
      <c r="J110" s="227" t="s">
        <v>437</v>
      </c>
      <c r="K110" s="264">
        <v>0</v>
      </c>
      <c r="L110" s="263">
        <v>45</v>
      </c>
      <c r="M110" s="264">
        <f t="shared" si="4"/>
        <v>45</v>
      </c>
      <c r="N110" s="227" t="s">
        <v>438</v>
      </c>
    </row>
    <row r="111" s="210" customFormat="1" ht="48" customHeight="1" spans="1:14">
      <c r="A111" s="220">
        <v>104</v>
      </c>
      <c r="B111" s="224">
        <v>2220499</v>
      </c>
      <c r="C111" s="224">
        <v>30299</v>
      </c>
      <c r="D111" s="224">
        <v>50299</v>
      </c>
      <c r="E111" s="228" t="s">
        <v>653</v>
      </c>
      <c r="F111" s="228" t="s">
        <v>654</v>
      </c>
      <c r="G111" s="224" t="s">
        <v>447</v>
      </c>
      <c r="H111" s="228" t="s">
        <v>448</v>
      </c>
      <c r="I111" s="265" t="s">
        <v>436</v>
      </c>
      <c r="J111" s="227" t="s">
        <v>437</v>
      </c>
      <c r="K111" s="264">
        <v>0</v>
      </c>
      <c r="L111" s="263">
        <v>10</v>
      </c>
      <c r="M111" s="264">
        <f t="shared" si="4"/>
        <v>10</v>
      </c>
      <c r="N111" s="227" t="s">
        <v>438</v>
      </c>
    </row>
    <row r="112" s="210" customFormat="1" ht="48" customHeight="1" spans="1:14">
      <c r="A112" s="220">
        <v>105</v>
      </c>
      <c r="B112" s="224">
        <v>2220499</v>
      </c>
      <c r="C112" s="224">
        <v>30299</v>
      </c>
      <c r="D112" s="228">
        <v>50299</v>
      </c>
      <c r="E112" s="228" t="s">
        <v>655</v>
      </c>
      <c r="F112" s="228" t="s">
        <v>656</v>
      </c>
      <c r="G112" s="224" t="s">
        <v>447</v>
      </c>
      <c r="H112" s="228" t="s">
        <v>448</v>
      </c>
      <c r="I112" s="228" t="s">
        <v>453</v>
      </c>
      <c r="J112" s="227" t="s">
        <v>437</v>
      </c>
      <c r="K112" s="264">
        <v>0</v>
      </c>
      <c r="L112" s="263">
        <v>4.12</v>
      </c>
      <c r="M112" s="264">
        <f t="shared" si="4"/>
        <v>4.12</v>
      </c>
      <c r="N112" s="227" t="s">
        <v>438</v>
      </c>
    </row>
    <row r="113" s="210" customFormat="1" ht="34" customHeight="1" spans="1:14">
      <c r="A113" s="220">
        <v>106</v>
      </c>
      <c r="B113" s="227">
        <v>2120104</v>
      </c>
      <c r="C113" s="227">
        <v>30299</v>
      </c>
      <c r="D113" s="227">
        <v>50299</v>
      </c>
      <c r="E113" s="228" t="s">
        <v>657</v>
      </c>
      <c r="F113" s="227" t="s">
        <v>534</v>
      </c>
      <c r="G113" s="228" t="s">
        <v>658</v>
      </c>
      <c r="H113" s="228" t="s">
        <v>659</v>
      </c>
      <c r="I113" s="228" t="s">
        <v>436</v>
      </c>
      <c r="J113" s="228" t="s">
        <v>437</v>
      </c>
      <c r="K113" s="264">
        <v>0</v>
      </c>
      <c r="L113" s="263">
        <v>193.9</v>
      </c>
      <c r="M113" s="264">
        <f t="shared" si="4"/>
        <v>193.9</v>
      </c>
      <c r="N113" s="227" t="s">
        <v>438</v>
      </c>
    </row>
    <row r="114" s="210" customFormat="1" ht="36" customHeight="1" spans="1:14">
      <c r="A114" s="220">
        <v>107</v>
      </c>
      <c r="B114" s="227">
        <v>2120501</v>
      </c>
      <c r="C114" s="227">
        <v>31099</v>
      </c>
      <c r="D114" s="227">
        <v>50399</v>
      </c>
      <c r="E114" s="228" t="s">
        <v>660</v>
      </c>
      <c r="F114" s="227" t="s">
        <v>661</v>
      </c>
      <c r="G114" s="228" t="s">
        <v>658</v>
      </c>
      <c r="H114" s="228" t="s">
        <v>658</v>
      </c>
      <c r="I114" s="228" t="s">
        <v>453</v>
      </c>
      <c r="J114" s="228" t="s">
        <v>437</v>
      </c>
      <c r="K114" s="264">
        <v>0</v>
      </c>
      <c r="L114" s="263">
        <v>50</v>
      </c>
      <c r="M114" s="264">
        <f t="shared" si="4"/>
        <v>50</v>
      </c>
      <c r="N114" s="227" t="s">
        <v>438</v>
      </c>
    </row>
    <row r="115" s="210" customFormat="1" ht="44" customHeight="1" spans="1:14">
      <c r="A115" s="220">
        <v>108</v>
      </c>
      <c r="B115" s="228">
        <v>2120501</v>
      </c>
      <c r="C115" s="228">
        <v>31099</v>
      </c>
      <c r="D115" s="228">
        <v>50302</v>
      </c>
      <c r="E115" s="228" t="s">
        <v>662</v>
      </c>
      <c r="F115" s="228" t="s">
        <v>663</v>
      </c>
      <c r="G115" s="228" t="s">
        <v>658</v>
      </c>
      <c r="H115" s="228" t="s">
        <v>662</v>
      </c>
      <c r="I115" s="228" t="s">
        <v>453</v>
      </c>
      <c r="J115" s="228" t="s">
        <v>437</v>
      </c>
      <c r="K115" s="264">
        <v>0</v>
      </c>
      <c r="L115" s="263">
        <v>28</v>
      </c>
      <c r="M115" s="264">
        <f t="shared" si="4"/>
        <v>28</v>
      </c>
      <c r="N115" s="227" t="s">
        <v>438</v>
      </c>
    </row>
    <row r="116" s="210" customFormat="1" ht="30" customHeight="1" spans="1:14">
      <c r="A116" s="220">
        <v>109</v>
      </c>
      <c r="B116" s="224">
        <v>2140101</v>
      </c>
      <c r="C116" s="228">
        <v>30299</v>
      </c>
      <c r="D116" s="228">
        <v>50299</v>
      </c>
      <c r="E116" s="227" t="s">
        <v>664</v>
      </c>
      <c r="F116" s="227" t="s">
        <v>665</v>
      </c>
      <c r="G116" s="227" t="s">
        <v>452</v>
      </c>
      <c r="H116" s="227" t="s">
        <v>452</v>
      </c>
      <c r="I116" s="228" t="s">
        <v>453</v>
      </c>
      <c r="J116" s="228" t="s">
        <v>465</v>
      </c>
      <c r="K116" s="264">
        <v>0</v>
      </c>
      <c r="L116" s="263">
        <v>58.04</v>
      </c>
      <c r="M116" s="264">
        <f t="shared" si="4"/>
        <v>58.04</v>
      </c>
      <c r="N116" s="227" t="s">
        <v>438</v>
      </c>
    </row>
    <row r="117" s="210" customFormat="1" ht="30" customHeight="1" spans="1:14">
      <c r="A117" s="220">
        <v>110</v>
      </c>
      <c r="B117" s="224">
        <v>2140101</v>
      </c>
      <c r="C117" s="228">
        <v>30299</v>
      </c>
      <c r="D117" s="228">
        <v>50299</v>
      </c>
      <c r="E117" s="227" t="s">
        <v>666</v>
      </c>
      <c r="F117" s="227" t="s">
        <v>667</v>
      </c>
      <c r="G117" s="227" t="s">
        <v>452</v>
      </c>
      <c r="H117" s="227" t="s">
        <v>452</v>
      </c>
      <c r="I117" s="228" t="s">
        <v>453</v>
      </c>
      <c r="J117" s="228" t="s">
        <v>465</v>
      </c>
      <c r="K117" s="264">
        <v>0</v>
      </c>
      <c r="L117" s="263">
        <v>2.41</v>
      </c>
      <c r="M117" s="264">
        <f t="shared" si="4"/>
        <v>2.41</v>
      </c>
      <c r="N117" s="227" t="s">
        <v>530</v>
      </c>
    </row>
    <row r="118" s="210" customFormat="1" ht="32" customHeight="1" spans="1:14">
      <c r="A118" s="220">
        <v>111</v>
      </c>
      <c r="B118" s="224">
        <v>2140199</v>
      </c>
      <c r="C118" s="228">
        <v>31099</v>
      </c>
      <c r="D118" s="228">
        <v>50299</v>
      </c>
      <c r="E118" s="227" t="s">
        <v>668</v>
      </c>
      <c r="F118" s="227" t="s">
        <v>451</v>
      </c>
      <c r="G118" s="227" t="s">
        <v>452</v>
      </c>
      <c r="H118" s="227" t="s">
        <v>452</v>
      </c>
      <c r="I118" s="228" t="s">
        <v>453</v>
      </c>
      <c r="J118" s="228" t="s">
        <v>437</v>
      </c>
      <c r="K118" s="264">
        <v>0</v>
      </c>
      <c r="L118" s="263">
        <v>99.2</v>
      </c>
      <c r="M118" s="264">
        <f t="shared" si="4"/>
        <v>99.2</v>
      </c>
      <c r="N118" s="227" t="s">
        <v>530</v>
      </c>
    </row>
    <row r="119" s="210" customFormat="1" ht="38" customHeight="1" spans="1:14">
      <c r="A119" s="220">
        <v>112</v>
      </c>
      <c r="B119" s="224">
        <v>2140199</v>
      </c>
      <c r="C119" s="228">
        <v>31099</v>
      </c>
      <c r="D119" s="228">
        <v>50299</v>
      </c>
      <c r="E119" s="227" t="s">
        <v>669</v>
      </c>
      <c r="F119" s="227" t="s">
        <v>667</v>
      </c>
      <c r="G119" s="227" t="s">
        <v>452</v>
      </c>
      <c r="H119" s="227" t="s">
        <v>452</v>
      </c>
      <c r="I119" s="228" t="s">
        <v>453</v>
      </c>
      <c r="J119" s="228" t="s">
        <v>437</v>
      </c>
      <c r="K119" s="264">
        <v>0</v>
      </c>
      <c r="L119" s="263">
        <v>50</v>
      </c>
      <c r="M119" s="264">
        <f t="shared" si="4"/>
        <v>50</v>
      </c>
      <c r="N119" s="227" t="s">
        <v>438</v>
      </c>
    </row>
    <row r="120" s="210" customFormat="1" ht="38" customHeight="1" spans="1:14">
      <c r="A120" s="220">
        <v>113</v>
      </c>
      <c r="B120" s="224">
        <v>2140199</v>
      </c>
      <c r="C120" s="228">
        <v>31099</v>
      </c>
      <c r="D120" s="228">
        <v>50299</v>
      </c>
      <c r="E120" s="227" t="s">
        <v>670</v>
      </c>
      <c r="F120" s="227" t="s">
        <v>667</v>
      </c>
      <c r="G120" s="227" t="s">
        <v>452</v>
      </c>
      <c r="H120" s="227" t="s">
        <v>452</v>
      </c>
      <c r="I120" s="228" t="s">
        <v>453</v>
      </c>
      <c r="J120" s="228" t="s">
        <v>437</v>
      </c>
      <c r="K120" s="264">
        <v>0</v>
      </c>
      <c r="L120" s="263">
        <v>14.8</v>
      </c>
      <c r="M120" s="264">
        <f t="shared" si="4"/>
        <v>14.8</v>
      </c>
      <c r="N120" s="227" t="s">
        <v>438</v>
      </c>
    </row>
    <row r="121" s="210" customFormat="1" ht="38.25" spans="1:14">
      <c r="A121" s="220">
        <v>114</v>
      </c>
      <c r="B121" s="224">
        <v>2140199</v>
      </c>
      <c r="C121" s="228">
        <v>31099</v>
      </c>
      <c r="D121" s="228">
        <v>50299</v>
      </c>
      <c r="E121" s="227" t="s">
        <v>671</v>
      </c>
      <c r="F121" s="227" t="s">
        <v>672</v>
      </c>
      <c r="G121" s="227" t="s">
        <v>452</v>
      </c>
      <c r="H121" s="227" t="s">
        <v>452</v>
      </c>
      <c r="I121" s="228" t="s">
        <v>453</v>
      </c>
      <c r="J121" s="228" t="s">
        <v>437</v>
      </c>
      <c r="K121" s="264">
        <v>0</v>
      </c>
      <c r="L121" s="263">
        <v>50</v>
      </c>
      <c r="M121" s="264">
        <f t="shared" si="4"/>
        <v>50</v>
      </c>
      <c r="N121" s="227" t="s">
        <v>438</v>
      </c>
    </row>
    <row r="122" s="210" customFormat="1" ht="36" customHeight="1" spans="1:14">
      <c r="A122" s="220">
        <v>115</v>
      </c>
      <c r="B122" s="227">
        <v>2010399</v>
      </c>
      <c r="C122" s="227">
        <v>30905</v>
      </c>
      <c r="D122" s="227">
        <v>50306</v>
      </c>
      <c r="E122" s="227" t="s">
        <v>673</v>
      </c>
      <c r="F122" s="227" t="s">
        <v>674</v>
      </c>
      <c r="G122" s="227" t="s">
        <v>675</v>
      </c>
      <c r="H122" s="227" t="s">
        <v>675</v>
      </c>
      <c r="I122" s="265" t="s">
        <v>436</v>
      </c>
      <c r="J122" s="227" t="s">
        <v>437</v>
      </c>
      <c r="K122" s="264">
        <v>0</v>
      </c>
      <c r="L122" s="263">
        <v>64.4</v>
      </c>
      <c r="M122" s="264">
        <f t="shared" si="4"/>
        <v>64.4</v>
      </c>
      <c r="N122" s="227" t="s">
        <v>438</v>
      </c>
    </row>
    <row r="123" s="210" customFormat="1" ht="42" customHeight="1" spans="1:14">
      <c r="A123" s="220">
        <v>116</v>
      </c>
      <c r="B123" s="227">
        <v>2010399</v>
      </c>
      <c r="C123" s="227">
        <v>30299</v>
      </c>
      <c r="D123" s="227">
        <v>50299</v>
      </c>
      <c r="E123" s="227" t="s">
        <v>676</v>
      </c>
      <c r="F123" s="227" t="s">
        <v>677</v>
      </c>
      <c r="G123" s="227" t="s">
        <v>675</v>
      </c>
      <c r="H123" s="227" t="s">
        <v>675</v>
      </c>
      <c r="I123" s="228" t="s">
        <v>453</v>
      </c>
      <c r="J123" s="228" t="s">
        <v>437</v>
      </c>
      <c r="K123" s="264">
        <v>0</v>
      </c>
      <c r="L123" s="263">
        <v>20.35</v>
      </c>
      <c r="M123" s="264">
        <f t="shared" si="4"/>
        <v>20.35</v>
      </c>
      <c r="N123" s="227" t="s">
        <v>438</v>
      </c>
    </row>
    <row r="124" s="210" customFormat="1" ht="42" customHeight="1" spans="1:14">
      <c r="A124" s="220">
        <v>117</v>
      </c>
      <c r="B124" s="224">
        <v>2010399</v>
      </c>
      <c r="C124" s="227">
        <v>30299</v>
      </c>
      <c r="D124" s="227">
        <v>50299</v>
      </c>
      <c r="E124" s="228" t="s">
        <v>678</v>
      </c>
      <c r="F124" s="228" t="s">
        <v>679</v>
      </c>
      <c r="G124" s="227" t="s">
        <v>675</v>
      </c>
      <c r="H124" s="227" t="s">
        <v>675</v>
      </c>
      <c r="I124" s="228" t="s">
        <v>453</v>
      </c>
      <c r="J124" s="228" t="s">
        <v>527</v>
      </c>
      <c r="K124" s="264">
        <v>0</v>
      </c>
      <c r="L124" s="263">
        <v>25</v>
      </c>
      <c r="M124" s="264">
        <f t="shared" si="4"/>
        <v>25</v>
      </c>
      <c r="N124" s="227" t="s">
        <v>438</v>
      </c>
    </row>
    <row r="125" s="210" customFormat="1" ht="42" customHeight="1" spans="1:14">
      <c r="A125" s="220">
        <v>118</v>
      </c>
      <c r="B125" s="227" t="s">
        <v>680</v>
      </c>
      <c r="C125" s="228" t="s">
        <v>681</v>
      </c>
      <c r="D125" s="228" t="s">
        <v>682</v>
      </c>
      <c r="E125" s="227" t="s">
        <v>683</v>
      </c>
      <c r="F125" s="227" t="s">
        <v>684</v>
      </c>
      <c r="G125" s="227" t="s">
        <v>508</v>
      </c>
      <c r="H125" s="227" t="s">
        <v>508</v>
      </c>
      <c r="I125" s="265" t="s">
        <v>436</v>
      </c>
      <c r="J125" s="227" t="s">
        <v>441</v>
      </c>
      <c r="K125" s="264">
        <v>0</v>
      </c>
      <c r="L125" s="263">
        <v>343.87</v>
      </c>
      <c r="M125" s="264">
        <f t="shared" si="4"/>
        <v>343.87</v>
      </c>
      <c r="N125" s="227" t="s">
        <v>438</v>
      </c>
    </row>
    <row r="126" s="210" customFormat="1" ht="37" customHeight="1" spans="1:14">
      <c r="A126" s="220">
        <v>119</v>
      </c>
      <c r="B126" s="227" t="s">
        <v>680</v>
      </c>
      <c r="C126" s="228">
        <v>30201</v>
      </c>
      <c r="D126" s="227">
        <v>502</v>
      </c>
      <c r="E126" s="228" t="s">
        <v>685</v>
      </c>
      <c r="F126" s="228" t="s">
        <v>686</v>
      </c>
      <c r="G126" s="227" t="s">
        <v>508</v>
      </c>
      <c r="H126" s="227" t="s">
        <v>508</v>
      </c>
      <c r="I126" s="227" t="s">
        <v>436</v>
      </c>
      <c r="J126" s="227" t="s">
        <v>441</v>
      </c>
      <c r="K126" s="264">
        <v>204</v>
      </c>
      <c r="L126" s="263">
        <v>176</v>
      </c>
      <c r="M126" s="264">
        <f t="shared" si="4"/>
        <v>380</v>
      </c>
      <c r="N126" s="227" t="s">
        <v>438</v>
      </c>
    </row>
    <row r="127" s="210" customFormat="1" ht="39" customHeight="1" spans="1:14">
      <c r="A127" s="220">
        <v>120</v>
      </c>
      <c r="B127" s="227">
        <v>2140199</v>
      </c>
      <c r="C127" s="227">
        <v>31005</v>
      </c>
      <c r="D127" s="227">
        <v>50299</v>
      </c>
      <c r="E127" s="227" t="s">
        <v>687</v>
      </c>
      <c r="F127" s="227" t="s">
        <v>688</v>
      </c>
      <c r="G127" s="227" t="s">
        <v>689</v>
      </c>
      <c r="H127" s="227" t="s">
        <v>689</v>
      </c>
      <c r="I127" s="227" t="s">
        <v>453</v>
      </c>
      <c r="J127" s="227" t="s">
        <v>437</v>
      </c>
      <c r="K127" s="264">
        <v>0</v>
      </c>
      <c r="L127" s="263">
        <v>89.98</v>
      </c>
      <c r="M127" s="264">
        <f t="shared" ref="M127:M159" si="5">K127+L127</f>
        <v>89.98</v>
      </c>
      <c r="N127" s="227" t="s">
        <v>438</v>
      </c>
    </row>
    <row r="128" s="210" customFormat="1" ht="39" customHeight="1" spans="1:14">
      <c r="A128" s="220">
        <v>121</v>
      </c>
      <c r="B128" s="227">
        <v>2140199</v>
      </c>
      <c r="C128" s="227">
        <v>31005</v>
      </c>
      <c r="D128" s="227">
        <v>50299</v>
      </c>
      <c r="E128" s="227" t="s">
        <v>690</v>
      </c>
      <c r="F128" s="227" t="s">
        <v>534</v>
      </c>
      <c r="G128" s="227" t="s">
        <v>689</v>
      </c>
      <c r="H128" s="227" t="s">
        <v>689</v>
      </c>
      <c r="I128" s="227" t="s">
        <v>453</v>
      </c>
      <c r="J128" s="227" t="s">
        <v>437</v>
      </c>
      <c r="K128" s="264">
        <v>0</v>
      </c>
      <c r="L128" s="263">
        <v>50</v>
      </c>
      <c r="M128" s="264">
        <f t="shared" si="5"/>
        <v>50</v>
      </c>
      <c r="N128" s="227" t="s">
        <v>438</v>
      </c>
    </row>
    <row r="129" s="210" customFormat="1" ht="39" customHeight="1" spans="1:14">
      <c r="A129" s="220">
        <v>122</v>
      </c>
      <c r="B129" s="227">
        <v>2210399</v>
      </c>
      <c r="C129" s="227">
        <v>30102</v>
      </c>
      <c r="D129" s="227">
        <v>50501</v>
      </c>
      <c r="E129" s="227" t="s">
        <v>691</v>
      </c>
      <c r="F129" s="227" t="s">
        <v>692</v>
      </c>
      <c r="G129" s="227" t="s">
        <v>693</v>
      </c>
      <c r="H129" s="227" t="s">
        <v>693</v>
      </c>
      <c r="I129" s="227" t="s">
        <v>436</v>
      </c>
      <c r="J129" s="227" t="s">
        <v>465</v>
      </c>
      <c r="K129" s="264">
        <v>0</v>
      </c>
      <c r="L129" s="263">
        <v>40</v>
      </c>
      <c r="M129" s="264">
        <f t="shared" si="5"/>
        <v>40</v>
      </c>
      <c r="N129" s="227" t="s">
        <v>530</v>
      </c>
    </row>
    <row r="130" s="210" customFormat="1" ht="25.5" spans="1:14">
      <c r="A130" s="220">
        <v>123</v>
      </c>
      <c r="B130" s="227">
        <v>2210399</v>
      </c>
      <c r="C130" s="227">
        <v>30102</v>
      </c>
      <c r="D130" s="227">
        <v>50501</v>
      </c>
      <c r="E130" s="227" t="s">
        <v>691</v>
      </c>
      <c r="F130" s="227" t="s">
        <v>694</v>
      </c>
      <c r="G130" s="227" t="s">
        <v>693</v>
      </c>
      <c r="H130" s="227" t="s">
        <v>693</v>
      </c>
      <c r="I130" s="227" t="s">
        <v>453</v>
      </c>
      <c r="J130" s="227" t="s">
        <v>465</v>
      </c>
      <c r="K130" s="264">
        <v>0</v>
      </c>
      <c r="L130" s="263">
        <v>10</v>
      </c>
      <c r="M130" s="264">
        <f t="shared" si="5"/>
        <v>10</v>
      </c>
      <c r="N130" s="227" t="s">
        <v>530</v>
      </c>
    </row>
    <row r="131" s="210" customFormat="1" ht="37" customHeight="1" spans="1:14">
      <c r="A131" s="220">
        <v>124</v>
      </c>
      <c r="B131" s="227">
        <v>2140131</v>
      </c>
      <c r="C131" s="227">
        <v>30225</v>
      </c>
      <c r="D131" s="227">
        <v>50502</v>
      </c>
      <c r="E131" s="227" t="s">
        <v>695</v>
      </c>
      <c r="F131" s="227" t="s">
        <v>534</v>
      </c>
      <c r="G131" s="227" t="s">
        <v>689</v>
      </c>
      <c r="H131" s="227" t="s">
        <v>696</v>
      </c>
      <c r="I131" s="227" t="s">
        <v>436</v>
      </c>
      <c r="J131" s="227" t="s">
        <v>441</v>
      </c>
      <c r="K131" s="264">
        <v>0</v>
      </c>
      <c r="L131" s="263">
        <v>8.2</v>
      </c>
      <c r="M131" s="264">
        <f t="shared" si="5"/>
        <v>8.2</v>
      </c>
      <c r="N131" s="227" t="s">
        <v>530</v>
      </c>
    </row>
    <row r="132" s="210" customFormat="1" ht="37" customHeight="1" spans="1:14">
      <c r="A132" s="220">
        <v>125</v>
      </c>
      <c r="B132" s="227">
        <v>2140131</v>
      </c>
      <c r="C132" s="227">
        <v>30225</v>
      </c>
      <c r="D132" s="227">
        <v>50502</v>
      </c>
      <c r="E132" s="227" t="s">
        <v>697</v>
      </c>
      <c r="F132" s="227" t="s">
        <v>698</v>
      </c>
      <c r="G132" s="227" t="s">
        <v>689</v>
      </c>
      <c r="H132" s="227" t="s">
        <v>696</v>
      </c>
      <c r="I132" s="227" t="s">
        <v>453</v>
      </c>
      <c r="J132" s="227" t="s">
        <v>441</v>
      </c>
      <c r="K132" s="264">
        <v>0</v>
      </c>
      <c r="L132" s="263">
        <v>14.5</v>
      </c>
      <c r="M132" s="264">
        <f t="shared" si="5"/>
        <v>14.5</v>
      </c>
      <c r="N132" s="227" t="s">
        <v>438</v>
      </c>
    </row>
    <row r="133" s="210" customFormat="1" ht="34" customHeight="1" spans="1:14">
      <c r="A133" s="220">
        <v>126</v>
      </c>
      <c r="B133" s="227">
        <v>2140131</v>
      </c>
      <c r="C133" s="227">
        <v>30226</v>
      </c>
      <c r="D133" s="227">
        <v>50502</v>
      </c>
      <c r="E133" s="227" t="s">
        <v>699</v>
      </c>
      <c r="F133" s="227" t="s">
        <v>698</v>
      </c>
      <c r="G133" s="227" t="s">
        <v>689</v>
      </c>
      <c r="H133" s="227" t="s">
        <v>696</v>
      </c>
      <c r="I133" s="227" t="s">
        <v>453</v>
      </c>
      <c r="J133" s="227" t="s">
        <v>441</v>
      </c>
      <c r="K133" s="264">
        <v>0</v>
      </c>
      <c r="L133" s="263">
        <v>10</v>
      </c>
      <c r="M133" s="264">
        <f t="shared" si="5"/>
        <v>10</v>
      </c>
      <c r="N133" s="227" t="s">
        <v>438</v>
      </c>
    </row>
    <row r="134" s="210" customFormat="1" ht="32" customHeight="1" spans="1:14">
      <c r="A134" s="220">
        <v>127</v>
      </c>
      <c r="B134" s="227">
        <v>21401311</v>
      </c>
      <c r="C134" s="227">
        <v>30225</v>
      </c>
      <c r="D134" s="227">
        <v>50502</v>
      </c>
      <c r="E134" s="227" t="s">
        <v>536</v>
      </c>
      <c r="F134" s="227" t="s">
        <v>534</v>
      </c>
      <c r="G134" s="227" t="s">
        <v>689</v>
      </c>
      <c r="H134" s="227" t="s">
        <v>696</v>
      </c>
      <c r="I134" s="227" t="s">
        <v>453</v>
      </c>
      <c r="J134" s="227" t="s">
        <v>441</v>
      </c>
      <c r="K134" s="264">
        <v>0</v>
      </c>
      <c r="L134" s="263">
        <v>5.7</v>
      </c>
      <c r="M134" s="264">
        <f t="shared" si="5"/>
        <v>5.7</v>
      </c>
      <c r="N134" s="227" t="s">
        <v>438</v>
      </c>
    </row>
    <row r="135" s="210" customFormat="1" ht="42" customHeight="1" spans="1:14">
      <c r="A135" s="220">
        <v>128</v>
      </c>
      <c r="B135" s="227">
        <v>2130101</v>
      </c>
      <c r="C135" s="227" t="s">
        <v>700</v>
      </c>
      <c r="D135" s="227" t="s">
        <v>701</v>
      </c>
      <c r="E135" s="227" t="s">
        <v>521</v>
      </c>
      <c r="F135" s="227" t="s">
        <v>702</v>
      </c>
      <c r="G135" s="227" t="s">
        <v>462</v>
      </c>
      <c r="H135" s="227" t="s">
        <v>462</v>
      </c>
      <c r="I135" s="227" t="s">
        <v>453</v>
      </c>
      <c r="J135" s="228" t="s">
        <v>465</v>
      </c>
      <c r="K135" s="264">
        <v>0</v>
      </c>
      <c r="L135" s="263">
        <v>2</v>
      </c>
      <c r="M135" s="264">
        <f t="shared" si="5"/>
        <v>2</v>
      </c>
      <c r="N135" s="227" t="s">
        <v>524</v>
      </c>
    </row>
    <row r="136" s="210" customFormat="1" ht="30" customHeight="1" spans="1:14">
      <c r="A136" s="220">
        <v>129</v>
      </c>
      <c r="B136" s="227">
        <v>2130109</v>
      </c>
      <c r="C136" s="227" t="s">
        <v>703</v>
      </c>
      <c r="D136" s="227" t="s">
        <v>704</v>
      </c>
      <c r="E136" s="224" t="s">
        <v>705</v>
      </c>
      <c r="F136" s="224" t="s">
        <v>706</v>
      </c>
      <c r="G136" s="228" t="s">
        <v>462</v>
      </c>
      <c r="H136" s="228" t="s">
        <v>462</v>
      </c>
      <c r="I136" s="265" t="s">
        <v>453</v>
      </c>
      <c r="J136" s="227" t="s">
        <v>437</v>
      </c>
      <c r="K136" s="264">
        <v>0</v>
      </c>
      <c r="L136" s="263">
        <v>19.8</v>
      </c>
      <c r="M136" s="264">
        <f t="shared" si="5"/>
        <v>19.8</v>
      </c>
      <c r="N136" s="227" t="s">
        <v>524</v>
      </c>
    </row>
    <row r="137" s="210" customFormat="1" ht="83" customHeight="1" spans="1:14">
      <c r="A137" s="220">
        <v>130</v>
      </c>
      <c r="B137" s="227">
        <v>2130153</v>
      </c>
      <c r="C137" s="227">
        <v>31099</v>
      </c>
      <c r="D137" s="227">
        <v>50399</v>
      </c>
      <c r="E137" s="228" t="s">
        <v>707</v>
      </c>
      <c r="F137" s="228" t="s">
        <v>708</v>
      </c>
      <c r="G137" s="228" t="s">
        <v>462</v>
      </c>
      <c r="H137" s="228" t="s">
        <v>462</v>
      </c>
      <c r="I137" s="228" t="s">
        <v>453</v>
      </c>
      <c r="J137" s="228" t="s">
        <v>441</v>
      </c>
      <c r="K137" s="264">
        <v>0</v>
      </c>
      <c r="L137" s="263">
        <v>7.55</v>
      </c>
      <c r="M137" s="264">
        <f t="shared" si="5"/>
        <v>7.55</v>
      </c>
      <c r="N137" s="227" t="s">
        <v>438</v>
      </c>
    </row>
    <row r="138" s="210" customFormat="1" ht="54" customHeight="1" spans="1:14">
      <c r="A138" s="220">
        <v>131</v>
      </c>
      <c r="B138" s="228">
        <v>2130199</v>
      </c>
      <c r="C138" s="228">
        <v>31005</v>
      </c>
      <c r="D138" s="228">
        <v>50302</v>
      </c>
      <c r="E138" s="228" t="s">
        <v>709</v>
      </c>
      <c r="F138" s="228" t="s">
        <v>710</v>
      </c>
      <c r="G138" s="228" t="s">
        <v>462</v>
      </c>
      <c r="H138" s="228" t="s">
        <v>462</v>
      </c>
      <c r="I138" s="228" t="s">
        <v>453</v>
      </c>
      <c r="J138" s="228" t="s">
        <v>437</v>
      </c>
      <c r="K138" s="264">
        <v>0</v>
      </c>
      <c r="L138" s="263">
        <v>523.07</v>
      </c>
      <c r="M138" s="264">
        <f t="shared" si="5"/>
        <v>523.07</v>
      </c>
      <c r="N138" s="227" t="s">
        <v>438</v>
      </c>
    </row>
    <row r="139" s="210" customFormat="1" ht="40" customHeight="1" spans="1:14">
      <c r="A139" s="220">
        <v>132</v>
      </c>
      <c r="B139" s="228">
        <v>2130199</v>
      </c>
      <c r="C139" s="228">
        <v>31005</v>
      </c>
      <c r="D139" s="228">
        <v>50302</v>
      </c>
      <c r="E139" s="228" t="s">
        <v>711</v>
      </c>
      <c r="F139" s="228" t="s">
        <v>712</v>
      </c>
      <c r="G139" s="228" t="s">
        <v>462</v>
      </c>
      <c r="H139" s="228" t="s">
        <v>462</v>
      </c>
      <c r="I139" s="228" t="s">
        <v>453</v>
      </c>
      <c r="J139" s="228" t="s">
        <v>441</v>
      </c>
      <c r="K139" s="264">
        <v>0</v>
      </c>
      <c r="L139" s="263">
        <v>1000</v>
      </c>
      <c r="M139" s="264">
        <f t="shared" si="5"/>
        <v>1000</v>
      </c>
      <c r="N139" s="227" t="s">
        <v>438</v>
      </c>
    </row>
    <row r="140" s="210" customFormat="1" ht="39" customHeight="1" spans="1:14">
      <c r="A140" s="220">
        <v>133</v>
      </c>
      <c r="B140" s="224">
        <v>2130109</v>
      </c>
      <c r="C140" s="228" t="s">
        <v>703</v>
      </c>
      <c r="D140" s="228" t="s">
        <v>704</v>
      </c>
      <c r="E140" s="228" t="s">
        <v>713</v>
      </c>
      <c r="F140" s="228" t="s">
        <v>714</v>
      </c>
      <c r="G140" s="228" t="s">
        <v>462</v>
      </c>
      <c r="H140" s="228" t="s">
        <v>462</v>
      </c>
      <c r="I140" s="228" t="s">
        <v>453</v>
      </c>
      <c r="J140" s="227" t="s">
        <v>437</v>
      </c>
      <c r="K140" s="264">
        <v>0</v>
      </c>
      <c r="L140" s="263">
        <v>20</v>
      </c>
      <c r="M140" s="264">
        <f t="shared" si="5"/>
        <v>20</v>
      </c>
      <c r="N140" s="227" t="s">
        <v>438</v>
      </c>
    </row>
    <row r="141" s="210" customFormat="1" ht="31" customHeight="1" spans="1:14">
      <c r="A141" s="220">
        <v>134</v>
      </c>
      <c r="B141" s="227">
        <v>2130506</v>
      </c>
      <c r="C141" s="227">
        <v>31005</v>
      </c>
      <c r="D141" s="227">
        <v>50302</v>
      </c>
      <c r="E141" s="227" t="s">
        <v>715</v>
      </c>
      <c r="F141" s="227" t="s">
        <v>716</v>
      </c>
      <c r="G141" s="227" t="s">
        <v>462</v>
      </c>
      <c r="H141" s="227" t="s">
        <v>717</v>
      </c>
      <c r="I141" s="265" t="s">
        <v>453</v>
      </c>
      <c r="J141" s="227" t="s">
        <v>437</v>
      </c>
      <c r="K141" s="264">
        <v>0</v>
      </c>
      <c r="L141" s="263">
        <v>24.19</v>
      </c>
      <c r="M141" s="264">
        <f t="shared" si="5"/>
        <v>24.19</v>
      </c>
      <c r="N141" s="227" t="s">
        <v>438</v>
      </c>
    </row>
    <row r="142" s="210" customFormat="1" ht="36" customHeight="1" spans="1:14">
      <c r="A142" s="220">
        <v>135</v>
      </c>
      <c r="B142" s="227">
        <v>2130506</v>
      </c>
      <c r="C142" s="227">
        <v>31005</v>
      </c>
      <c r="D142" s="227">
        <v>50302</v>
      </c>
      <c r="E142" s="224" t="s">
        <v>718</v>
      </c>
      <c r="F142" s="224" t="s">
        <v>534</v>
      </c>
      <c r="G142" s="227" t="s">
        <v>717</v>
      </c>
      <c r="H142" s="228" t="s">
        <v>719</v>
      </c>
      <c r="I142" s="265" t="s">
        <v>453</v>
      </c>
      <c r="J142" s="227" t="s">
        <v>437</v>
      </c>
      <c r="K142" s="264">
        <v>0</v>
      </c>
      <c r="L142" s="263">
        <v>15</v>
      </c>
      <c r="M142" s="264">
        <f t="shared" si="5"/>
        <v>15</v>
      </c>
      <c r="N142" s="227" t="s">
        <v>438</v>
      </c>
    </row>
    <row r="143" s="210" customFormat="1" ht="36" customHeight="1" spans="1:14">
      <c r="A143" s="220">
        <v>136</v>
      </c>
      <c r="B143" s="224">
        <v>2080801</v>
      </c>
      <c r="C143" s="228">
        <v>30305</v>
      </c>
      <c r="D143" s="228">
        <v>50801</v>
      </c>
      <c r="E143" s="224" t="s">
        <v>720</v>
      </c>
      <c r="F143" s="224" t="s">
        <v>721</v>
      </c>
      <c r="G143" s="228" t="s">
        <v>622</v>
      </c>
      <c r="H143" s="228" t="s">
        <v>622</v>
      </c>
      <c r="I143" s="265" t="s">
        <v>436</v>
      </c>
      <c r="J143" s="227" t="s">
        <v>437</v>
      </c>
      <c r="K143" s="264">
        <v>33.26</v>
      </c>
      <c r="L143" s="263">
        <v>2.7</v>
      </c>
      <c r="M143" s="264">
        <f t="shared" si="5"/>
        <v>35.96</v>
      </c>
      <c r="N143" s="227" t="s">
        <v>530</v>
      </c>
    </row>
    <row r="144" s="210" customFormat="1" ht="102" customHeight="1" spans="1:14">
      <c r="A144" s="220">
        <v>137</v>
      </c>
      <c r="B144" s="224">
        <v>2130306</v>
      </c>
      <c r="C144" s="228">
        <v>30213</v>
      </c>
      <c r="D144" s="228">
        <v>50209</v>
      </c>
      <c r="E144" s="228" t="s">
        <v>722</v>
      </c>
      <c r="F144" s="228" t="s">
        <v>723</v>
      </c>
      <c r="G144" s="228" t="s">
        <v>622</v>
      </c>
      <c r="H144" s="228" t="s">
        <v>724</v>
      </c>
      <c r="I144" s="228" t="s">
        <v>453</v>
      </c>
      <c r="J144" s="228" t="s">
        <v>437</v>
      </c>
      <c r="K144" s="264">
        <v>0</v>
      </c>
      <c r="L144" s="263">
        <v>5.93</v>
      </c>
      <c r="M144" s="264">
        <f t="shared" si="5"/>
        <v>5.93</v>
      </c>
      <c r="N144" s="227" t="s">
        <v>530</v>
      </c>
    </row>
    <row r="145" s="210" customFormat="1" ht="105" customHeight="1" spans="1:14">
      <c r="A145" s="220">
        <v>138</v>
      </c>
      <c r="B145" s="224">
        <v>2130306</v>
      </c>
      <c r="C145" s="228">
        <v>30213</v>
      </c>
      <c r="D145" s="228">
        <v>50209</v>
      </c>
      <c r="E145" s="228" t="s">
        <v>725</v>
      </c>
      <c r="F145" s="228" t="s">
        <v>723</v>
      </c>
      <c r="G145" s="228" t="s">
        <v>622</v>
      </c>
      <c r="H145" s="228" t="s">
        <v>724</v>
      </c>
      <c r="I145" s="228" t="s">
        <v>453</v>
      </c>
      <c r="J145" s="228" t="s">
        <v>437</v>
      </c>
      <c r="K145" s="264">
        <v>0</v>
      </c>
      <c r="L145" s="263">
        <v>28.05</v>
      </c>
      <c r="M145" s="264">
        <f t="shared" si="5"/>
        <v>28.05</v>
      </c>
      <c r="N145" s="227" t="s">
        <v>438</v>
      </c>
    </row>
    <row r="146" s="210" customFormat="1" ht="39" customHeight="1" spans="1:14">
      <c r="A146" s="220">
        <v>139</v>
      </c>
      <c r="B146" s="224">
        <v>2130306</v>
      </c>
      <c r="C146" s="228">
        <v>30213</v>
      </c>
      <c r="D146" s="228">
        <v>50209</v>
      </c>
      <c r="E146" s="228" t="s">
        <v>726</v>
      </c>
      <c r="F146" s="228" t="s">
        <v>727</v>
      </c>
      <c r="G146" s="228" t="s">
        <v>622</v>
      </c>
      <c r="H146" s="228" t="s">
        <v>622</v>
      </c>
      <c r="I146" s="228" t="s">
        <v>453</v>
      </c>
      <c r="J146" s="228" t="s">
        <v>437</v>
      </c>
      <c r="K146" s="264">
        <v>0</v>
      </c>
      <c r="L146" s="263">
        <v>41</v>
      </c>
      <c r="M146" s="264">
        <f t="shared" si="5"/>
        <v>41</v>
      </c>
      <c r="N146" s="227" t="s">
        <v>438</v>
      </c>
    </row>
    <row r="147" s="210" customFormat="1" ht="47" customHeight="1" spans="1:14">
      <c r="A147" s="220">
        <v>140</v>
      </c>
      <c r="B147" s="224">
        <v>2130310</v>
      </c>
      <c r="C147" s="224">
        <v>30227</v>
      </c>
      <c r="D147" s="224">
        <v>50205</v>
      </c>
      <c r="E147" s="224" t="s">
        <v>728</v>
      </c>
      <c r="F147" s="224" t="s">
        <v>727</v>
      </c>
      <c r="G147" s="224" t="s">
        <v>622</v>
      </c>
      <c r="H147" s="224" t="s">
        <v>622</v>
      </c>
      <c r="I147" s="228" t="s">
        <v>453</v>
      </c>
      <c r="J147" s="228" t="s">
        <v>437</v>
      </c>
      <c r="K147" s="264">
        <v>0</v>
      </c>
      <c r="L147" s="263">
        <v>20</v>
      </c>
      <c r="M147" s="264">
        <f t="shared" si="5"/>
        <v>20</v>
      </c>
      <c r="N147" s="227" t="s">
        <v>438</v>
      </c>
    </row>
    <row r="148" s="210" customFormat="1" ht="34" customHeight="1" spans="1:14">
      <c r="A148" s="220">
        <v>141</v>
      </c>
      <c r="B148" s="224">
        <v>2130304</v>
      </c>
      <c r="C148" s="224">
        <v>30227</v>
      </c>
      <c r="D148" s="224">
        <v>50205</v>
      </c>
      <c r="E148" s="224" t="s">
        <v>729</v>
      </c>
      <c r="F148" s="224" t="s">
        <v>730</v>
      </c>
      <c r="G148" s="228" t="s">
        <v>622</v>
      </c>
      <c r="H148" s="228" t="s">
        <v>622</v>
      </c>
      <c r="I148" s="265" t="s">
        <v>453</v>
      </c>
      <c r="J148" s="228" t="s">
        <v>437</v>
      </c>
      <c r="K148" s="264">
        <v>0</v>
      </c>
      <c r="L148" s="263">
        <v>185</v>
      </c>
      <c r="M148" s="264">
        <f t="shared" si="5"/>
        <v>185</v>
      </c>
      <c r="N148" s="227" t="s">
        <v>438</v>
      </c>
    </row>
    <row r="149" s="210" customFormat="1" ht="34" customHeight="1" spans="1:14">
      <c r="A149" s="220">
        <v>142</v>
      </c>
      <c r="B149" s="224">
        <v>2130304</v>
      </c>
      <c r="C149" s="224">
        <v>30227</v>
      </c>
      <c r="D149" s="224">
        <v>50205</v>
      </c>
      <c r="E149" s="228" t="s">
        <v>731</v>
      </c>
      <c r="F149" s="228" t="s">
        <v>732</v>
      </c>
      <c r="G149" s="228" t="s">
        <v>622</v>
      </c>
      <c r="H149" s="228" t="s">
        <v>622</v>
      </c>
      <c r="I149" s="228" t="s">
        <v>453</v>
      </c>
      <c r="J149" s="228" t="s">
        <v>437</v>
      </c>
      <c r="K149" s="264">
        <v>0</v>
      </c>
      <c r="L149" s="263">
        <v>158</v>
      </c>
      <c r="M149" s="264">
        <f t="shared" si="5"/>
        <v>158</v>
      </c>
      <c r="N149" s="227" t="s">
        <v>438</v>
      </c>
    </row>
    <row r="150" s="210" customFormat="1" ht="34" customHeight="1" spans="1:14">
      <c r="A150" s="220">
        <v>143</v>
      </c>
      <c r="B150" s="224">
        <v>2130304</v>
      </c>
      <c r="C150" s="224">
        <v>30227</v>
      </c>
      <c r="D150" s="224">
        <v>50205</v>
      </c>
      <c r="E150" s="224" t="s">
        <v>733</v>
      </c>
      <c r="F150" s="228" t="s">
        <v>732</v>
      </c>
      <c r="G150" s="228" t="s">
        <v>622</v>
      </c>
      <c r="H150" s="228" t="s">
        <v>622</v>
      </c>
      <c r="I150" s="228" t="s">
        <v>453</v>
      </c>
      <c r="J150" s="228" t="s">
        <v>437</v>
      </c>
      <c r="K150" s="264">
        <v>0</v>
      </c>
      <c r="L150" s="263">
        <v>100</v>
      </c>
      <c r="M150" s="264">
        <f t="shared" si="5"/>
        <v>100</v>
      </c>
      <c r="N150" s="227" t="s">
        <v>438</v>
      </c>
    </row>
    <row r="151" s="210" customFormat="1" ht="42" customHeight="1" spans="1:14">
      <c r="A151" s="220">
        <v>144</v>
      </c>
      <c r="B151" s="224">
        <v>2130304</v>
      </c>
      <c r="C151" s="224">
        <v>30299</v>
      </c>
      <c r="D151" s="224">
        <v>50299</v>
      </c>
      <c r="E151" s="224" t="s">
        <v>734</v>
      </c>
      <c r="F151" s="228" t="s">
        <v>735</v>
      </c>
      <c r="G151" s="228" t="s">
        <v>622</v>
      </c>
      <c r="H151" s="228" t="s">
        <v>622</v>
      </c>
      <c r="I151" s="228" t="s">
        <v>453</v>
      </c>
      <c r="J151" s="228" t="s">
        <v>437</v>
      </c>
      <c r="K151" s="264">
        <v>0</v>
      </c>
      <c r="L151" s="263">
        <v>80</v>
      </c>
      <c r="M151" s="264">
        <f t="shared" si="5"/>
        <v>80</v>
      </c>
      <c r="N151" s="227" t="s">
        <v>438</v>
      </c>
    </row>
    <row r="152" s="210" customFormat="1" ht="42" customHeight="1" spans="1:14">
      <c r="A152" s="220">
        <v>145</v>
      </c>
      <c r="B152" s="224">
        <v>2130304</v>
      </c>
      <c r="C152" s="224">
        <v>30299</v>
      </c>
      <c r="D152" s="224">
        <v>50299</v>
      </c>
      <c r="E152" s="224" t="s">
        <v>736</v>
      </c>
      <c r="F152" s="228" t="s">
        <v>737</v>
      </c>
      <c r="G152" s="228" t="s">
        <v>622</v>
      </c>
      <c r="H152" s="228" t="s">
        <v>622</v>
      </c>
      <c r="I152" s="228" t="s">
        <v>453</v>
      </c>
      <c r="J152" s="228" t="s">
        <v>437</v>
      </c>
      <c r="K152" s="264">
        <v>0</v>
      </c>
      <c r="L152" s="263">
        <v>28</v>
      </c>
      <c r="M152" s="264">
        <f t="shared" si="5"/>
        <v>28</v>
      </c>
      <c r="N152" s="227" t="s">
        <v>438</v>
      </c>
    </row>
    <row r="153" s="210" customFormat="1" ht="57" customHeight="1" spans="1:14">
      <c r="A153" s="220">
        <v>146</v>
      </c>
      <c r="B153" s="224">
        <v>2130304</v>
      </c>
      <c r="C153" s="224">
        <v>30227</v>
      </c>
      <c r="D153" s="224">
        <v>50205</v>
      </c>
      <c r="E153" s="224" t="s">
        <v>738</v>
      </c>
      <c r="F153" s="228" t="s">
        <v>739</v>
      </c>
      <c r="G153" s="228" t="s">
        <v>622</v>
      </c>
      <c r="H153" s="228" t="s">
        <v>622</v>
      </c>
      <c r="I153" s="228" t="s">
        <v>453</v>
      </c>
      <c r="J153" s="228" t="s">
        <v>437</v>
      </c>
      <c r="K153" s="264">
        <v>0</v>
      </c>
      <c r="L153" s="263">
        <v>102.47</v>
      </c>
      <c r="M153" s="264">
        <f t="shared" si="5"/>
        <v>102.47</v>
      </c>
      <c r="N153" s="227" t="s">
        <v>438</v>
      </c>
    </row>
    <row r="154" s="210" customFormat="1" ht="29" customHeight="1" spans="1:14">
      <c r="A154" s="220">
        <v>147</v>
      </c>
      <c r="B154" s="224">
        <v>2130304</v>
      </c>
      <c r="C154" s="224">
        <v>30227</v>
      </c>
      <c r="D154" s="224">
        <v>50205</v>
      </c>
      <c r="E154" s="224" t="s">
        <v>740</v>
      </c>
      <c r="F154" s="228" t="s">
        <v>741</v>
      </c>
      <c r="G154" s="228" t="s">
        <v>622</v>
      </c>
      <c r="H154" s="228" t="s">
        <v>622</v>
      </c>
      <c r="I154" s="228" t="s">
        <v>453</v>
      </c>
      <c r="J154" s="228" t="s">
        <v>437</v>
      </c>
      <c r="K154" s="264">
        <v>0</v>
      </c>
      <c r="L154" s="263">
        <v>50</v>
      </c>
      <c r="M154" s="264">
        <f t="shared" si="5"/>
        <v>50</v>
      </c>
      <c r="N154" s="227" t="s">
        <v>438</v>
      </c>
    </row>
    <row r="155" s="210" customFormat="1" ht="48" customHeight="1" spans="1:14">
      <c r="A155" s="220">
        <v>148</v>
      </c>
      <c r="B155" s="224">
        <v>2130304</v>
      </c>
      <c r="C155" s="224">
        <v>30227</v>
      </c>
      <c r="D155" s="224">
        <v>50205</v>
      </c>
      <c r="E155" s="224" t="s">
        <v>742</v>
      </c>
      <c r="F155" s="228" t="s">
        <v>743</v>
      </c>
      <c r="G155" s="228" t="s">
        <v>622</v>
      </c>
      <c r="H155" s="228" t="s">
        <v>622</v>
      </c>
      <c r="I155" s="228" t="s">
        <v>453</v>
      </c>
      <c r="J155" s="228" t="s">
        <v>437</v>
      </c>
      <c r="K155" s="264">
        <v>0</v>
      </c>
      <c r="L155" s="263">
        <v>23.65</v>
      </c>
      <c r="M155" s="264">
        <f t="shared" si="5"/>
        <v>23.65</v>
      </c>
      <c r="N155" s="227" t="s">
        <v>438</v>
      </c>
    </row>
    <row r="156" s="210" customFormat="1" ht="47" customHeight="1" spans="1:14">
      <c r="A156" s="220">
        <v>149</v>
      </c>
      <c r="B156" s="227">
        <v>2137202</v>
      </c>
      <c r="C156" s="227">
        <v>31005</v>
      </c>
      <c r="D156" s="227">
        <v>50302</v>
      </c>
      <c r="E156" s="224" t="s">
        <v>744</v>
      </c>
      <c r="F156" s="224" t="s">
        <v>745</v>
      </c>
      <c r="G156" s="227" t="s">
        <v>622</v>
      </c>
      <c r="H156" s="227" t="s">
        <v>746</v>
      </c>
      <c r="I156" s="265" t="s">
        <v>436</v>
      </c>
      <c r="J156" s="227" t="s">
        <v>437</v>
      </c>
      <c r="K156" s="264">
        <v>0</v>
      </c>
      <c r="L156" s="263">
        <v>146.72</v>
      </c>
      <c r="M156" s="264">
        <f t="shared" si="5"/>
        <v>146.72</v>
      </c>
      <c r="N156" s="227" t="s">
        <v>438</v>
      </c>
    </row>
    <row r="157" s="210" customFormat="1" ht="27" customHeight="1" spans="1:14">
      <c r="A157" s="220">
        <v>150</v>
      </c>
      <c r="B157" s="231">
        <v>2130301</v>
      </c>
      <c r="C157" s="228">
        <v>30201</v>
      </c>
      <c r="D157" s="228">
        <v>50201</v>
      </c>
      <c r="E157" s="227" t="s">
        <v>536</v>
      </c>
      <c r="F157" s="227" t="s">
        <v>534</v>
      </c>
      <c r="G157" s="227" t="s">
        <v>747</v>
      </c>
      <c r="H157" s="227" t="s">
        <v>747</v>
      </c>
      <c r="I157" s="227" t="s">
        <v>453</v>
      </c>
      <c r="J157" s="227" t="s">
        <v>527</v>
      </c>
      <c r="K157" s="264">
        <v>0</v>
      </c>
      <c r="L157" s="263">
        <v>20</v>
      </c>
      <c r="M157" s="264">
        <f t="shared" si="5"/>
        <v>20</v>
      </c>
      <c r="N157" s="227" t="s">
        <v>438</v>
      </c>
    </row>
    <row r="158" s="210" customFormat="1" ht="27" customHeight="1" spans="1:14">
      <c r="A158" s="220">
        <v>151</v>
      </c>
      <c r="B158" s="231">
        <v>2130301</v>
      </c>
      <c r="C158" s="228">
        <v>30201</v>
      </c>
      <c r="D158" s="228">
        <v>50201</v>
      </c>
      <c r="E158" s="227" t="s">
        <v>748</v>
      </c>
      <c r="F158" s="227" t="s">
        <v>534</v>
      </c>
      <c r="G158" s="227" t="s">
        <v>749</v>
      </c>
      <c r="H158" s="227" t="s">
        <v>749</v>
      </c>
      <c r="I158" s="227" t="s">
        <v>453</v>
      </c>
      <c r="J158" s="227" t="s">
        <v>465</v>
      </c>
      <c r="K158" s="264">
        <v>0</v>
      </c>
      <c r="L158" s="263">
        <v>27</v>
      </c>
      <c r="M158" s="264">
        <f t="shared" si="5"/>
        <v>27</v>
      </c>
      <c r="N158" s="227" t="s">
        <v>438</v>
      </c>
    </row>
    <row r="159" s="210" customFormat="1" ht="27" customHeight="1" spans="1:14">
      <c r="A159" s="220">
        <v>152</v>
      </c>
      <c r="B159" s="231">
        <v>2130301</v>
      </c>
      <c r="C159" s="228">
        <v>30201</v>
      </c>
      <c r="D159" s="228">
        <v>50201</v>
      </c>
      <c r="E159" s="227" t="s">
        <v>750</v>
      </c>
      <c r="F159" s="227" t="s">
        <v>534</v>
      </c>
      <c r="G159" s="227" t="s">
        <v>751</v>
      </c>
      <c r="H159" s="227" t="s">
        <v>751</v>
      </c>
      <c r="I159" s="227" t="s">
        <v>453</v>
      </c>
      <c r="J159" s="227" t="s">
        <v>465</v>
      </c>
      <c r="K159" s="264">
        <v>0</v>
      </c>
      <c r="L159" s="263">
        <v>51</v>
      </c>
      <c r="M159" s="264">
        <f t="shared" si="5"/>
        <v>51</v>
      </c>
      <c r="N159" s="227" t="s">
        <v>438</v>
      </c>
    </row>
    <row r="160" s="210" customFormat="1" ht="27" customHeight="1" spans="1:14">
      <c r="A160" s="220">
        <v>153</v>
      </c>
      <c r="B160" s="227">
        <v>2150501</v>
      </c>
      <c r="C160" s="227">
        <v>30201</v>
      </c>
      <c r="D160" s="227">
        <v>50201</v>
      </c>
      <c r="E160" s="227" t="s">
        <v>752</v>
      </c>
      <c r="F160" s="227" t="s">
        <v>753</v>
      </c>
      <c r="G160" s="227" t="s">
        <v>754</v>
      </c>
      <c r="H160" s="227" t="s">
        <v>754</v>
      </c>
      <c r="I160" s="227" t="s">
        <v>436</v>
      </c>
      <c r="J160" s="227" t="s">
        <v>465</v>
      </c>
      <c r="K160" s="264">
        <v>40.8</v>
      </c>
      <c r="L160" s="263">
        <v>1</v>
      </c>
      <c r="M160" s="264">
        <f t="shared" ref="M160:M181" si="6">K160+L160</f>
        <v>41.8</v>
      </c>
      <c r="N160" s="227" t="s">
        <v>524</v>
      </c>
    </row>
    <row r="161" s="210" customFormat="1" ht="72" customHeight="1" spans="1:14">
      <c r="A161" s="220">
        <v>154</v>
      </c>
      <c r="B161" s="227">
        <v>2150599</v>
      </c>
      <c r="C161" s="227">
        <v>31009</v>
      </c>
      <c r="D161" s="227">
        <v>50305</v>
      </c>
      <c r="E161" s="227" t="s">
        <v>755</v>
      </c>
      <c r="F161" s="228" t="s">
        <v>756</v>
      </c>
      <c r="G161" s="227" t="s">
        <v>754</v>
      </c>
      <c r="H161" s="227" t="s">
        <v>754</v>
      </c>
      <c r="I161" s="228" t="s">
        <v>453</v>
      </c>
      <c r="J161" s="227" t="s">
        <v>437</v>
      </c>
      <c r="K161" s="264">
        <v>0</v>
      </c>
      <c r="L161" s="263">
        <v>40</v>
      </c>
      <c r="M161" s="264">
        <f t="shared" si="6"/>
        <v>40</v>
      </c>
      <c r="N161" s="227" t="s">
        <v>524</v>
      </c>
    </row>
    <row r="162" s="210" customFormat="1" ht="88" customHeight="1" spans="1:14">
      <c r="A162" s="220">
        <v>155</v>
      </c>
      <c r="B162" s="227">
        <v>2150599</v>
      </c>
      <c r="C162" s="228">
        <v>31299</v>
      </c>
      <c r="D162" s="228">
        <v>50799</v>
      </c>
      <c r="E162" s="228" t="s">
        <v>757</v>
      </c>
      <c r="F162" s="228" t="s">
        <v>758</v>
      </c>
      <c r="G162" s="227" t="s">
        <v>754</v>
      </c>
      <c r="H162" s="227" t="s">
        <v>754</v>
      </c>
      <c r="I162" s="228" t="s">
        <v>436</v>
      </c>
      <c r="J162" s="227" t="s">
        <v>437</v>
      </c>
      <c r="K162" s="264">
        <v>0</v>
      </c>
      <c r="L162" s="263">
        <v>35</v>
      </c>
      <c r="M162" s="264">
        <f t="shared" si="6"/>
        <v>35</v>
      </c>
      <c r="N162" s="227" t="s">
        <v>438</v>
      </c>
    </row>
    <row r="163" s="210" customFormat="1" ht="50" customHeight="1" spans="1:14">
      <c r="A163" s="220">
        <v>156</v>
      </c>
      <c r="B163" s="227">
        <v>2150599</v>
      </c>
      <c r="C163" s="228">
        <v>31299</v>
      </c>
      <c r="D163" s="228">
        <v>50799</v>
      </c>
      <c r="E163" s="228" t="s">
        <v>759</v>
      </c>
      <c r="F163" s="228" t="s">
        <v>760</v>
      </c>
      <c r="G163" s="227" t="s">
        <v>754</v>
      </c>
      <c r="H163" s="227" t="s">
        <v>754</v>
      </c>
      <c r="I163" s="228" t="s">
        <v>453</v>
      </c>
      <c r="J163" s="227" t="s">
        <v>437</v>
      </c>
      <c r="K163" s="264">
        <v>0</v>
      </c>
      <c r="L163" s="263">
        <v>39</v>
      </c>
      <c r="M163" s="264">
        <f t="shared" si="6"/>
        <v>39</v>
      </c>
      <c r="N163" s="227" t="s">
        <v>438</v>
      </c>
    </row>
    <row r="164" s="210" customFormat="1" ht="54" customHeight="1" spans="1:14">
      <c r="A164" s="220">
        <v>157</v>
      </c>
      <c r="B164" s="227">
        <v>2150599</v>
      </c>
      <c r="C164" s="228">
        <v>31299</v>
      </c>
      <c r="D164" s="228">
        <v>50799</v>
      </c>
      <c r="E164" s="227" t="s">
        <v>761</v>
      </c>
      <c r="F164" s="228" t="s">
        <v>762</v>
      </c>
      <c r="G164" s="227" t="s">
        <v>754</v>
      </c>
      <c r="H164" s="227" t="s">
        <v>754</v>
      </c>
      <c r="I164" s="224" t="s">
        <v>453</v>
      </c>
      <c r="J164" s="224" t="s">
        <v>437</v>
      </c>
      <c r="K164" s="264">
        <v>0</v>
      </c>
      <c r="L164" s="263">
        <v>290</v>
      </c>
      <c r="M164" s="264">
        <f t="shared" si="6"/>
        <v>290</v>
      </c>
      <c r="N164" s="227" t="s">
        <v>438</v>
      </c>
    </row>
    <row r="165" s="210" customFormat="1" ht="47" customHeight="1" spans="1:14">
      <c r="A165" s="220">
        <v>158</v>
      </c>
      <c r="B165" s="227">
        <v>2150599</v>
      </c>
      <c r="C165" s="228">
        <v>31299</v>
      </c>
      <c r="D165" s="228">
        <v>50799</v>
      </c>
      <c r="E165" s="227" t="s">
        <v>763</v>
      </c>
      <c r="F165" s="224" t="s">
        <v>534</v>
      </c>
      <c r="G165" s="227" t="s">
        <v>754</v>
      </c>
      <c r="H165" s="227" t="s">
        <v>754</v>
      </c>
      <c r="I165" s="224" t="s">
        <v>453</v>
      </c>
      <c r="J165" s="224" t="s">
        <v>437</v>
      </c>
      <c r="K165" s="264">
        <v>0</v>
      </c>
      <c r="L165" s="263">
        <v>20</v>
      </c>
      <c r="M165" s="264">
        <f t="shared" si="6"/>
        <v>20</v>
      </c>
      <c r="N165" s="227" t="s">
        <v>438</v>
      </c>
    </row>
    <row r="166" s="210" customFormat="1" ht="39" customHeight="1" spans="1:14">
      <c r="A166" s="220">
        <v>159</v>
      </c>
      <c r="B166" s="227">
        <v>2150599</v>
      </c>
      <c r="C166" s="228">
        <v>31299</v>
      </c>
      <c r="D166" s="228">
        <v>50799</v>
      </c>
      <c r="E166" s="227" t="s">
        <v>764</v>
      </c>
      <c r="F166" s="228"/>
      <c r="G166" s="227" t="s">
        <v>754</v>
      </c>
      <c r="H166" s="227" t="s">
        <v>754</v>
      </c>
      <c r="I166" s="224" t="s">
        <v>453</v>
      </c>
      <c r="J166" s="224" t="s">
        <v>437</v>
      </c>
      <c r="K166" s="264">
        <v>0</v>
      </c>
      <c r="L166" s="263">
        <v>67</v>
      </c>
      <c r="M166" s="264">
        <f t="shared" si="6"/>
        <v>67</v>
      </c>
      <c r="N166" s="227" t="s">
        <v>438</v>
      </c>
    </row>
    <row r="167" s="210" customFormat="1" ht="39" customHeight="1" spans="1:14">
      <c r="A167" s="220">
        <v>160</v>
      </c>
      <c r="B167" s="227">
        <v>2150599</v>
      </c>
      <c r="C167" s="275">
        <v>31299</v>
      </c>
      <c r="D167" s="275">
        <v>50799</v>
      </c>
      <c r="E167" s="279" t="s">
        <v>765</v>
      </c>
      <c r="F167" s="280" t="s">
        <v>766</v>
      </c>
      <c r="G167" s="227" t="s">
        <v>754</v>
      </c>
      <c r="H167" s="227" t="s">
        <v>754</v>
      </c>
      <c r="I167" s="286" t="s">
        <v>436</v>
      </c>
      <c r="J167" s="286" t="s">
        <v>437</v>
      </c>
      <c r="K167" s="264">
        <v>0</v>
      </c>
      <c r="L167" s="263">
        <v>200</v>
      </c>
      <c r="M167" s="264">
        <f t="shared" si="6"/>
        <v>200</v>
      </c>
      <c r="N167" s="227" t="s">
        <v>438</v>
      </c>
    </row>
    <row r="168" s="210" customFormat="1" ht="46" customHeight="1" spans="1:14">
      <c r="A168" s="220">
        <v>161</v>
      </c>
      <c r="B168" s="223">
        <v>2240108</v>
      </c>
      <c r="C168" s="236">
        <v>301</v>
      </c>
      <c r="D168" s="236">
        <v>501</v>
      </c>
      <c r="E168" s="223" t="s">
        <v>767</v>
      </c>
      <c r="F168" s="223" t="s">
        <v>768</v>
      </c>
      <c r="G168" s="236" t="s">
        <v>769</v>
      </c>
      <c r="H168" s="236" t="s">
        <v>769</v>
      </c>
      <c r="I168" s="248" t="s">
        <v>436</v>
      </c>
      <c r="J168" s="248" t="s">
        <v>465</v>
      </c>
      <c r="K168" s="264">
        <v>7</v>
      </c>
      <c r="L168" s="263">
        <v>5.65</v>
      </c>
      <c r="M168" s="264">
        <f t="shared" si="6"/>
        <v>12.65</v>
      </c>
      <c r="N168" s="227" t="s">
        <v>438</v>
      </c>
    </row>
    <row r="169" s="210" customFormat="1" ht="43" customHeight="1" spans="1:14">
      <c r="A169" s="220">
        <v>162</v>
      </c>
      <c r="B169" s="224">
        <v>2240199</v>
      </c>
      <c r="C169" s="236">
        <v>302</v>
      </c>
      <c r="D169" s="236">
        <v>502</v>
      </c>
      <c r="E169" s="248" t="s">
        <v>770</v>
      </c>
      <c r="F169" s="248" t="s">
        <v>771</v>
      </c>
      <c r="G169" s="236" t="s">
        <v>769</v>
      </c>
      <c r="H169" s="236" t="s">
        <v>769</v>
      </c>
      <c r="I169" s="244" t="s">
        <v>453</v>
      </c>
      <c r="J169" s="248" t="s">
        <v>437</v>
      </c>
      <c r="K169" s="264">
        <v>0</v>
      </c>
      <c r="L169" s="263">
        <v>129.7</v>
      </c>
      <c r="M169" s="264">
        <f t="shared" si="6"/>
        <v>129.7</v>
      </c>
      <c r="N169" s="227" t="s">
        <v>438</v>
      </c>
    </row>
    <row r="170" s="210" customFormat="1" ht="36" customHeight="1" spans="1:14">
      <c r="A170" s="220">
        <v>163</v>
      </c>
      <c r="B170" s="224">
        <v>2240499</v>
      </c>
      <c r="C170" s="236">
        <v>302</v>
      </c>
      <c r="D170" s="236">
        <v>502</v>
      </c>
      <c r="E170" s="281" t="s">
        <v>772</v>
      </c>
      <c r="F170" s="223" t="s">
        <v>773</v>
      </c>
      <c r="G170" s="236" t="s">
        <v>769</v>
      </c>
      <c r="H170" s="236" t="s">
        <v>769</v>
      </c>
      <c r="I170" s="248" t="s">
        <v>436</v>
      </c>
      <c r="J170" s="248" t="s">
        <v>437</v>
      </c>
      <c r="K170" s="264">
        <v>10</v>
      </c>
      <c r="L170" s="263">
        <v>10</v>
      </c>
      <c r="M170" s="264">
        <f t="shared" si="6"/>
        <v>20</v>
      </c>
      <c r="N170" s="227" t="s">
        <v>438</v>
      </c>
    </row>
    <row r="171" s="210" customFormat="1" ht="39" customHeight="1" spans="1:14">
      <c r="A171" s="220">
        <v>164</v>
      </c>
      <c r="B171" s="223">
        <v>2210199</v>
      </c>
      <c r="C171" s="223">
        <v>31001</v>
      </c>
      <c r="D171" s="223">
        <v>503</v>
      </c>
      <c r="E171" s="248" t="s">
        <v>774</v>
      </c>
      <c r="F171" s="248" t="s">
        <v>775</v>
      </c>
      <c r="G171" s="248" t="s">
        <v>769</v>
      </c>
      <c r="H171" s="228" t="s">
        <v>776</v>
      </c>
      <c r="I171" s="233" t="s">
        <v>453</v>
      </c>
      <c r="J171" s="233" t="s">
        <v>437</v>
      </c>
      <c r="K171" s="264">
        <v>0</v>
      </c>
      <c r="L171" s="263">
        <v>8.98</v>
      </c>
      <c r="M171" s="264">
        <f t="shared" si="6"/>
        <v>8.98</v>
      </c>
      <c r="N171" s="227" t="s">
        <v>438</v>
      </c>
    </row>
    <row r="172" s="210" customFormat="1" ht="40" customHeight="1" spans="1:14">
      <c r="A172" s="220">
        <v>165</v>
      </c>
      <c r="B172" s="223">
        <v>2240108</v>
      </c>
      <c r="C172" s="223">
        <v>303</v>
      </c>
      <c r="D172" s="223">
        <v>509</v>
      </c>
      <c r="E172" s="248" t="s">
        <v>777</v>
      </c>
      <c r="F172" s="223" t="s">
        <v>778</v>
      </c>
      <c r="G172" s="248" t="s">
        <v>769</v>
      </c>
      <c r="H172" s="248" t="s">
        <v>769</v>
      </c>
      <c r="I172" s="233"/>
      <c r="J172" s="233" t="s">
        <v>437</v>
      </c>
      <c r="K172" s="264">
        <v>0</v>
      </c>
      <c r="L172" s="263">
        <v>24</v>
      </c>
      <c r="M172" s="264">
        <f t="shared" si="6"/>
        <v>24</v>
      </c>
      <c r="N172" s="227" t="s">
        <v>438</v>
      </c>
    </row>
    <row r="173" s="210" customFormat="1" ht="34" customHeight="1" spans="1:14">
      <c r="A173" s="220">
        <v>166</v>
      </c>
      <c r="B173" s="224">
        <v>2110304</v>
      </c>
      <c r="C173" s="224">
        <v>31099</v>
      </c>
      <c r="D173" s="224">
        <v>50399</v>
      </c>
      <c r="E173" s="224" t="s">
        <v>779</v>
      </c>
      <c r="F173" s="224" t="s">
        <v>780</v>
      </c>
      <c r="G173" s="228" t="s">
        <v>769</v>
      </c>
      <c r="H173" s="228" t="s">
        <v>776</v>
      </c>
      <c r="I173" s="224" t="s">
        <v>453</v>
      </c>
      <c r="J173" s="224" t="s">
        <v>437</v>
      </c>
      <c r="K173" s="264">
        <v>0</v>
      </c>
      <c r="L173" s="263">
        <v>76</v>
      </c>
      <c r="M173" s="264">
        <f t="shared" si="6"/>
        <v>76</v>
      </c>
      <c r="N173" s="227" t="s">
        <v>438</v>
      </c>
    </row>
    <row r="174" s="210" customFormat="1" ht="32" customHeight="1" spans="1:14">
      <c r="A174" s="220">
        <v>167</v>
      </c>
      <c r="B174" s="224">
        <v>2150599</v>
      </c>
      <c r="C174" s="224">
        <v>31299</v>
      </c>
      <c r="D174" s="224">
        <v>507999</v>
      </c>
      <c r="E174" s="224" t="s">
        <v>781</v>
      </c>
      <c r="F174" s="224"/>
      <c r="G174" s="228" t="s">
        <v>769</v>
      </c>
      <c r="H174" s="228" t="s">
        <v>776</v>
      </c>
      <c r="I174" s="224" t="s">
        <v>453</v>
      </c>
      <c r="J174" s="224" t="s">
        <v>437</v>
      </c>
      <c r="K174" s="264">
        <v>0</v>
      </c>
      <c r="L174" s="263">
        <v>20</v>
      </c>
      <c r="M174" s="264">
        <f t="shared" si="6"/>
        <v>20</v>
      </c>
      <c r="N174" s="227" t="s">
        <v>438</v>
      </c>
    </row>
    <row r="175" s="210" customFormat="1" ht="33" customHeight="1" spans="1:14">
      <c r="A175" s="220">
        <v>168</v>
      </c>
      <c r="B175" s="227">
        <v>2011301</v>
      </c>
      <c r="C175" s="227">
        <v>302</v>
      </c>
      <c r="D175" s="227">
        <v>502</v>
      </c>
      <c r="E175" s="227" t="s">
        <v>521</v>
      </c>
      <c r="F175" s="227" t="s">
        <v>782</v>
      </c>
      <c r="G175" s="282" t="s">
        <v>783</v>
      </c>
      <c r="H175" s="282" t="s">
        <v>783</v>
      </c>
      <c r="I175" s="227" t="s">
        <v>436</v>
      </c>
      <c r="J175" s="227" t="s">
        <v>527</v>
      </c>
      <c r="K175" s="264">
        <v>37.6</v>
      </c>
      <c r="L175" s="263">
        <v>2</v>
      </c>
      <c r="M175" s="264">
        <f t="shared" si="6"/>
        <v>39.6</v>
      </c>
      <c r="N175" s="227" t="s">
        <v>524</v>
      </c>
    </row>
    <row r="176" s="210" customFormat="1" ht="33" customHeight="1" spans="1:14">
      <c r="A176" s="220">
        <v>169</v>
      </c>
      <c r="B176" s="276">
        <v>2011308</v>
      </c>
      <c r="C176" s="276">
        <v>302</v>
      </c>
      <c r="D176" s="276">
        <v>507</v>
      </c>
      <c r="E176" s="228" t="s">
        <v>784</v>
      </c>
      <c r="F176" s="228"/>
      <c r="G176" s="282" t="s">
        <v>783</v>
      </c>
      <c r="H176" s="282" t="s">
        <v>783</v>
      </c>
      <c r="I176" s="228" t="s">
        <v>453</v>
      </c>
      <c r="J176" s="228" t="s">
        <v>441</v>
      </c>
      <c r="K176" s="264">
        <v>0</v>
      </c>
      <c r="L176" s="263">
        <v>62</v>
      </c>
      <c r="M176" s="264">
        <f t="shared" si="6"/>
        <v>62</v>
      </c>
      <c r="N176" s="227" t="s">
        <v>530</v>
      </c>
    </row>
    <row r="177" s="210" customFormat="1" ht="33" customHeight="1" spans="1:14">
      <c r="A177" s="220">
        <v>170</v>
      </c>
      <c r="B177" s="224">
        <v>2240201</v>
      </c>
      <c r="C177" s="228">
        <v>30201</v>
      </c>
      <c r="D177" s="228">
        <v>50201</v>
      </c>
      <c r="E177" s="228" t="s">
        <v>785</v>
      </c>
      <c r="F177" s="227" t="s">
        <v>786</v>
      </c>
      <c r="G177" s="227" t="s">
        <v>787</v>
      </c>
      <c r="H177" s="227" t="s">
        <v>787</v>
      </c>
      <c r="I177" s="228" t="s">
        <v>436</v>
      </c>
      <c r="J177" s="228" t="s">
        <v>465</v>
      </c>
      <c r="K177" s="264">
        <v>388.8</v>
      </c>
      <c r="L177" s="263">
        <v>71.2</v>
      </c>
      <c r="M177" s="264">
        <f t="shared" si="6"/>
        <v>460</v>
      </c>
      <c r="N177" s="227" t="s">
        <v>530</v>
      </c>
    </row>
    <row r="178" s="210" customFormat="1" ht="33" customHeight="1" spans="1:14">
      <c r="A178" s="220">
        <v>171</v>
      </c>
      <c r="B178" s="227">
        <v>2240201</v>
      </c>
      <c r="C178" s="227">
        <v>30231</v>
      </c>
      <c r="D178" s="227">
        <v>50208</v>
      </c>
      <c r="E178" s="227" t="s">
        <v>788</v>
      </c>
      <c r="F178" s="227" t="s">
        <v>786</v>
      </c>
      <c r="G178" s="227" t="s">
        <v>787</v>
      </c>
      <c r="H178" s="227" t="s">
        <v>787</v>
      </c>
      <c r="I178" s="228" t="s">
        <v>436</v>
      </c>
      <c r="J178" s="227" t="s">
        <v>527</v>
      </c>
      <c r="K178" s="264">
        <v>0</v>
      </c>
      <c r="L178" s="263">
        <v>40</v>
      </c>
      <c r="M178" s="264">
        <f t="shared" si="6"/>
        <v>40</v>
      </c>
      <c r="N178" s="227" t="s">
        <v>438</v>
      </c>
    </row>
    <row r="179" s="210" customFormat="1" ht="35" customHeight="1" spans="1:14">
      <c r="A179" s="220">
        <v>172</v>
      </c>
      <c r="B179" s="224">
        <v>2010303</v>
      </c>
      <c r="C179" s="228">
        <v>30213</v>
      </c>
      <c r="D179" s="228">
        <v>50209</v>
      </c>
      <c r="E179" s="228" t="s">
        <v>789</v>
      </c>
      <c r="F179" s="228" t="s">
        <v>790</v>
      </c>
      <c r="G179" s="228" t="s">
        <v>791</v>
      </c>
      <c r="H179" s="228" t="s">
        <v>792</v>
      </c>
      <c r="I179" s="228" t="s">
        <v>453</v>
      </c>
      <c r="J179" s="228" t="s">
        <v>441</v>
      </c>
      <c r="K179" s="264">
        <v>0</v>
      </c>
      <c r="L179" s="263">
        <v>40</v>
      </c>
      <c r="M179" s="264">
        <f t="shared" si="6"/>
        <v>40</v>
      </c>
      <c r="N179" s="227" t="s">
        <v>438</v>
      </c>
    </row>
    <row r="180" s="210" customFormat="1" ht="25.5" spans="1:14">
      <c r="A180" s="220">
        <v>173</v>
      </c>
      <c r="B180" s="224">
        <v>2010303</v>
      </c>
      <c r="C180" s="228">
        <v>31013</v>
      </c>
      <c r="D180" s="228">
        <v>50303</v>
      </c>
      <c r="E180" s="224" t="s">
        <v>793</v>
      </c>
      <c r="F180" s="224" t="s">
        <v>534</v>
      </c>
      <c r="G180" s="228" t="s">
        <v>792</v>
      </c>
      <c r="H180" s="228" t="s">
        <v>792</v>
      </c>
      <c r="I180" s="265" t="s">
        <v>453</v>
      </c>
      <c r="J180" s="265" t="s">
        <v>437</v>
      </c>
      <c r="K180" s="264">
        <v>0</v>
      </c>
      <c r="L180" s="263">
        <v>136.18</v>
      </c>
      <c r="M180" s="264">
        <f t="shared" si="6"/>
        <v>136.18</v>
      </c>
      <c r="N180" s="227" t="s">
        <v>438</v>
      </c>
    </row>
    <row r="181" s="210" customFormat="1" ht="42" customHeight="1" spans="1:14">
      <c r="A181" s="220">
        <v>174</v>
      </c>
      <c r="B181" s="224">
        <v>2010303</v>
      </c>
      <c r="C181" s="228">
        <v>30213</v>
      </c>
      <c r="D181" s="228">
        <v>50209</v>
      </c>
      <c r="E181" s="228" t="s">
        <v>794</v>
      </c>
      <c r="F181" s="224" t="s">
        <v>534</v>
      </c>
      <c r="G181" s="228" t="s">
        <v>792</v>
      </c>
      <c r="H181" s="228" t="s">
        <v>792</v>
      </c>
      <c r="I181" s="265" t="s">
        <v>453</v>
      </c>
      <c r="J181" s="265" t="s">
        <v>437</v>
      </c>
      <c r="K181" s="264">
        <v>0</v>
      </c>
      <c r="L181" s="263">
        <v>20</v>
      </c>
      <c r="M181" s="264">
        <f t="shared" si="6"/>
        <v>20</v>
      </c>
      <c r="N181" s="227" t="s">
        <v>438</v>
      </c>
    </row>
    <row r="182" s="210" customFormat="1" ht="25.5" spans="1:14">
      <c r="A182" s="220">
        <v>175</v>
      </c>
      <c r="B182" s="224">
        <v>2010303</v>
      </c>
      <c r="C182" s="228">
        <v>30213</v>
      </c>
      <c r="D182" s="228">
        <v>50209</v>
      </c>
      <c r="E182" s="228" t="s">
        <v>536</v>
      </c>
      <c r="F182" s="228" t="s">
        <v>534</v>
      </c>
      <c r="G182" s="228" t="s">
        <v>792</v>
      </c>
      <c r="H182" s="228" t="s">
        <v>792</v>
      </c>
      <c r="I182" s="228" t="s">
        <v>453</v>
      </c>
      <c r="J182" s="228" t="s">
        <v>437</v>
      </c>
      <c r="K182" s="264">
        <v>0</v>
      </c>
      <c r="L182" s="263">
        <v>11.13</v>
      </c>
      <c r="M182" s="264">
        <f t="shared" ref="M182:M217" si="7">K182+L182</f>
        <v>11.13</v>
      </c>
      <c r="N182" s="227" t="s">
        <v>438</v>
      </c>
    </row>
    <row r="183" s="210" customFormat="1" ht="25.5" spans="1:14">
      <c r="A183" s="220">
        <v>176</v>
      </c>
      <c r="B183" s="224">
        <v>2010303</v>
      </c>
      <c r="C183" s="228">
        <v>30231</v>
      </c>
      <c r="D183" s="228">
        <v>50208</v>
      </c>
      <c r="E183" s="228" t="s">
        <v>795</v>
      </c>
      <c r="F183" s="228" t="s">
        <v>534</v>
      </c>
      <c r="G183" s="228" t="s">
        <v>792</v>
      </c>
      <c r="H183" s="228" t="s">
        <v>792</v>
      </c>
      <c r="I183" s="228" t="s">
        <v>453</v>
      </c>
      <c r="J183" s="228" t="s">
        <v>437</v>
      </c>
      <c r="K183" s="264">
        <v>0</v>
      </c>
      <c r="L183" s="263">
        <v>6</v>
      </c>
      <c r="M183" s="264">
        <f t="shared" si="7"/>
        <v>6</v>
      </c>
      <c r="N183" s="227" t="s">
        <v>438</v>
      </c>
    </row>
    <row r="184" s="210" customFormat="1" ht="25.5" spans="1:14">
      <c r="A184" s="220">
        <v>177</v>
      </c>
      <c r="B184" s="236">
        <v>2080801</v>
      </c>
      <c r="C184" s="236">
        <v>30305</v>
      </c>
      <c r="D184" s="236">
        <v>50901</v>
      </c>
      <c r="E184" s="236" t="s">
        <v>796</v>
      </c>
      <c r="F184" s="244"/>
      <c r="G184" s="236" t="s">
        <v>797</v>
      </c>
      <c r="H184" s="236" t="s">
        <v>797</v>
      </c>
      <c r="I184" s="244" t="s">
        <v>436</v>
      </c>
      <c r="J184" s="244" t="s">
        <v>465</v>
      </c>
      <c r="K184" s="264">
        <v>303</v>
      </c>
      <c r="L184" s="263">
        <v>1.5</v>
      </c>
      <c r="M184" s="264">
        <f t="shared" si="7"/>
        <v>304.5</v>
      </c>
      <c r="N184" s="227" t="s">
        <v>530</v>
      </c>
    </row>
    <row r="185" s="212" customFormat="1" ht="55" customHeight="1" spans="1:14">
      <c r="A185" s="220">
        <v>178</v>
      </c>
      <c r="B185" s="277">
        <v>2010108</v>
      </c>
      <c r="C185" s="278">
        <v>30299</v>
      </c>
      <c r="D185" s="278">
        <v>50299</v>
      </c>
      <c r="E185" s="283" t="s">
        <v>798</v>
      </c>
      <c r="F185" s="283" t="s">
        <v>799</v>
      </c>
      <c r="G185" s="283" t="s">
        <v>800</v>
      </c>
      <c r="H185" s="283" t="s">
        <v>800</v>
      </c>
      <c r="I185" s="283" t="s">
        <v>453</v>
      </c>
      <c r="J185" s="283" t="s">
        <v>441</v>
      </c>
      <c r="K185" s="287">
        <v>0</v>
      </c>
      <c r="L185" s="288">
        <v>26.95</v>
      </c>
      <c r="M185" s="287">
        <f t="shared" si="7"/>
        <v>26.95</v>
      </c>
      <c r="N185" s="292" t="s">
        <v>530</v>
      </c>
    </row>
    <row r="186" s="210" customFormat="1" ht="32" customHeight="1" spans="1:14">
      <c r="A186" s="220">
        <v>179</v>
      </c>
      <c r="B186" s="224">
        <v>2013801</v>
      </c>
      <c r="C186" s="236">
        <v>30201</v>
      </c>
      <c r="D186" s="236">
        <v>50201</v>
      </c>
      <c r="E186" s="223" t="s">
        <v>521</v>
      </c>
      <c r="F186" s="223"/>
      <c r="G186" s="236" t="s">
        <v>801</v>
      </c>
      <c r="H186" s="236" t="s">
        <v>801</v>
      </c>
      <c r="I186" s="289" t="s">
        <v>436</v>
      </c>
      <c r="J186" s="233" t="s">
        <v>527</v>
      </c>
      <c r="K186" s="264">
        <v>286.4</v>
      </c>
      <c r="L186" s="263">
        <v>4</v>
      </c>
      <c r="M186" s="264">
        <f t="shared" si="7"/>
        <v>290.4</v>
      </c>
      <c r="N186" s="227" t="s">
        <v>438</v>
      </c>
    </row>
    <row r="187" s="210" customFormat="1" ht="32" customHeight="1" spans="1:14">
      <c r="A187" s="220">
        <v>180</v>
      </c>
      <c r="B187" s="224">
        <v>2013601</v>
      </c>
      <c r="C187" s="236">
        <v>30299</v>
      </c>
      <c r="D187" s="236">
        <v>50299</v>
      </c>
      <c r="E187" s="223" t="s">
        <v>802</v>
      </c>
      <c r="F187" s="223" t="s">
        <v>803</v>
      </c>
      <c r="G187" s="236" t="s">
        <v>791</v>
      </c>
      <c r="H187" s="236" t="s">
        <v>791</v>
      </c>
      <c r="I187" s="289" t="s">
        <v>453</v>
      </c>
      <c r="J187" s="233" t="s">
        <v>441</v>
      </c>
      <c r="K187" s="264">
        <v>0</v>
      </c>
      <c r="L187" s="263">
        <v>29.61</v>
      </c>
      <c r="M187" s="264">
        <f t="shared" si="7"/>
        <v>29.61</v>
      </c>
      <c r="N187" s="227" t="s">
        <v>524</v>
      </c>
    </row>
    <row r="188" s="210" customFormat="1" ht="32" customHeight="1" spans="1:14">
      <c r="A188" s="220">
        <v>181</v>
      </c>
      <c r="B188" s="224">
        <v>2013601</v>
      </c>
      <c r="C188" s="236">
        <v>30299</v>
      </c>
      <c r="D188" s="236">
        <v>50299</v>
      </c>
      <c r="E188" s="223" t="s">
        <v>804</v>
      </c>
      <c r="F188" s="223" t="s">
        <v>534</v>
      </c>
      <c r="G188" s="236" t="s">
        <v>791</v>
      </c>
      <c r="H188" s="236" t="s">
        <v>791</v>
      </c>
      <c r="I188" s="289" t="s">
        <v>436</v>
      </c>
      <c r="J188" s="233" t="s">
        <v>527</v>
      </c>
      <c r="K188" s="264">
        <v>90</v>
      </c>
      <c r="L188" s="263">
        <v>30</v>
      </c>
      <c r="M188" s="264">
        <f t="shared" si="7"/>
        <v>120</v>
      </c>
      <c r="N188" s="227" t="s">
        <v>438</v>
      </c>
    </row>
    <row r="189" s="210" customFormat="1" ht="32" customHeight="1" spans="1:14">
      <c r="A189" s="220">
        <v>182</v>
      </c>
      <c r="B189" s="224">
        <v>2013601</v>
      </c>
      <c r="C189" s="236">
        <v>30299</v>
      </c>
      <c r="D189" s="236">
        <v>50299</v>
      </c>
      <c r="E189" s="223" t="s">
        <v>805</v>
      </c>
      <c r="F189" s="223" t="s">
        <v>806</v>
      </c>
      <c r="G189" s="236" t="s">
        <v>791</v>
      </c>
      <c r="H189" s="236" t="s">
        <v>791</v>
      </c>
      <c r="I189" s="289" t="s">
        <v>453</v>
      </c>
      <c r="J189" s="233" t="s">
        <v>437</v>
      </c>
      <c r="K189" s="264">
        <v>0</v>
      </c>
      <c r="L189" s="263">
        <v>20</v>
      </c>
      <c r="M189" s="264">
        <f t="shared" si="7"/>
        <v>20</v>
      </c>
      <c r="N189" s="227" t="s">
        <v>438</v>
      </c>
    </row>
    <row r="190" s="210" customFormat="1" ht="57" customHeight="1" spans="1:14">
      <c r="A190" s="220">
        <v>183</v>
      </c>
      <c r="B190" s="273">
        <v>2013402</v>
      </c>
      <c r="C190" s="230">
        <v>30299</v>
      </c>
      <c r="D190" s="230">
        <v>50299</v>
      </c>
      <c r="E190" s="246" t="s">
        <v>807</v>
      </c>
      <c r="F190" s="246" t="s">
        <v>534</v>
      </c>
      <c r="G190" s="247" t="s">
        <v>808</v>
      </c>
      <c r="H190" s="247" t="s">
        <v>808</v>
      </c>
      <c r="I190" s="266" t="s">
        <v>436</v>
      </c>
      <c r="J190" s="290" t="s">
        <v>527</v>
      </c>
      <c r="K190" s="264">
        <v>33</v>
      </c>
      <c r="L190" s="263">
        <v>27</v>
      </c>
      <c r="M190" s="264">
        <f t="shared" si="7"/>
        <v>60</v>
      </c>
      <c r="N190" s="227" t="s">
        <v>438</v>
      </c>
    </row>
    <row r="191" s="210" customFormat="1" ht="57" customHeight="1" spans="1:14">
      <c r="A191" s="220">
        <v>184</v>
      </c>
      <c r="B191" s="273">
        <v>2013404</v>
      </c>
      <c r="C191" s="230">
        <v>30299</v>
      </c>
      <c r="D191" s="230">
        <v>50299</v>
      </c>
      <c r="E191" s="245" t="s">
        <v>809</v>
      </c>
      <c r="F191" s="246" t="s">
        <v>534</v>
      </c>
      <c r="G191" s="247" t="s">
        <v>808</v>
      </c>
      <c r="H191" s="247" t="s">
        <v>808</v>
      </c>
      <c r="I191" s="266" t="s">
        <v>436</v>
      </c>
      <c r="J191" s="245" t="s">
        <v>527</v>
      </c>
      <c r="K191" s="264">
        <v>27</v>
      </c>
      <c r="L191" s="263">
        <v>13</v>
      </c>
      <c r="M191" s="264">
        <f t="shared" si="7"/>
        <v>40</v>
      </c>
      <c r="N191" s="227" t="s">
        <v>438</v>
      </c>
    </row>
    <row r="192" s="210" customFormat="1" ht="39" customHeight="1" spans="1:14">
      <c r="A192" s="220">
        <v>185</v>
      </c>
      <c r="B192" s="229">
        <v>2040202</v>
      </c>
      <c r="C192" s="229">
        <v>302</v>
      </c>
      <c r="D192" s="229">
        <v>502</v>
      </c>
      <c r="E192" s="223" t="s">
        <v>810</v>
      </c>
      <c r="F192" s="284" t="s">
        <v>811</v>
      </c>
      <c r="G192" s="285" t="s">
        <v>464</v>
      </c>
      <c r="H192" s="285" t="s">
        <v>464</v>
      </c>
      <c r="I192" s="285" t="s">
        <v>436</v>
      </c>
      <c r="J192" s="291" t="s">
        <v>437</v>
      </c>
      <c r="K192" s="264">
        <v>96</v>
      </c>
      <c r="L192" s="263">
        <v>30</v>
      </c>
      <c r="M192" s="264">
        <f t="shared" si="7"/>
        <v>126</v>
      </c>
      <c r="N192" s="227" t="s">
        <v>438</v>
      </c>
    </row>
    <row r="193" s="210" customFormat="1" ht="39" customHeight="1" spans="1:14">
      <c r="A193" s="220">
        <v>186</v>
      </c>
      <c r="B193" s="229">
        <v>2040202</v>
      </c>
      <c r="C193" s="229">
        <v>303</v>
      </c>
      <c r="D193" s="229">
        <v>502</v>
      </c>
      <c r="E193" s="223" t="s">
        <v>812</v>
      </c>
      <c r="F193" s="284" t="s">
        <v>813</v>
      </c>
      <c r="G193" s="285" t="s">
        <v>464</v>
      </c>
      <c r="H193" s="285" t="s">
        <v>464</v>
      </c>
      <c r="I193" s="285" t="s">
        <v>436</v>
      </c>
      <c r="J193" s="303" t="s">
        <v>437</v>
      </c>
      <c r="K193" s="264">
        <v>120</v>
      </c>
      <c r="L193" s="263">
        <v>30</v>
      </c>
      <c r="M193" s="264">
        <f t="shared" si="7"/>
        <v>150</v>
      </c>
      <c r="N193" s="227" t="s">
        <v>438</v>
      </c>
    </row>
    <row r="194" s="210" customFormat="1" ht="25.5" spans="1:14">
      <c r="A194" s="220">
        <v>187</v>
      </c>
      <c r="B194" s="293">
        <v>2040202</v>
      </c>
      <c r="C194" s="294">
        <v>302</v>
      </c>
      <c r="D194" s="236">
        <v>50201</v>
      </c>
      <c r="E194" s="223" t="s">
        <v>521</v>
      </c>
      <c r="F194" s="299" t="s">
        <v>814</v>
      </c>
      <c r="G194" s="285" t="s">
        <v>464</v>
      </c>
      <c r="H194" s="285" t="s">
        <v>464</v>
      </c>
      <c r="I194" s="285" t="s">
        <v>436</v>
      </c>
      <c r="J194" s="295" t="s">
        <v>437</v>
      </c>
      <c r="K194" s="264">
        <v>856</v>
      </c>
      <c r="L194" s="263">
        <v>9.5</v>
      </c>
      <c r="M194" s="264">
        <f t="shared" si="7"/>
        <v>865.5</v>
      </c>
      <c r="N194" s="227" t="s">
        <v>438</v>
      </c>
    </row>
    <row r="195" s="210" customFormat="1" ht="25.5" spans="1:14">
      <c r="A195" s="220">
        <v>188</v>
      </c>
      <c r="B195" s="295">
        <v>2040202</v>
      </c>
      <c r="C195" s="295">
        <v>30201</v>
      </c>
      <c r="D195" s="295">
        <v>502</v>
      </c>
      <c r="E195" s="223" t="s">
        <v>815</v>
      </c>
      <c r="F195" s="299" t="s">
        <v>534</v>
      </c>
      <c r="G195" s="285" t="s">
        <v>464</v>
      </c>
      <c r="H195" s="285" t="s">
        <v>464</v>
      </c>
      <c r="I195" s="304" t="s">
        <v>453</v>
      </c>
      <c r="J195" s="295" t="s">
        <v>437</v>
      </c>
      <c r="K195" s="264">
        <v>0</v>
      </c>
      <c r="L195" s="263">
        <v>22.8</v>
      </c>
      <c r="M195" s="264">
        <f t="shared" si="7"/>
        <v>22.8</v>
      </c>
      <c r="N195" s="227" t="s">
        <v>524</v>
      </c>
    </row>
    <row r="196" s="210" customFormat="1" ht="36" customHeight="1" spans="1:14">
      <c r="A196" s="220">
        <v>189</v>
      </c>
      <c r="B196" s="276">
        <v>2010301</v>
      </c>
      <c r="C196" s="285">
        <v>30299</v>
      </c>
      <c r="D196" s="285">
        <v>50299</v>
      </c>
      <c r="E196" s="223" t="s">
        <v>521</v>
      </c>
      <c r="F196" s="264" t="s">
        <v>535</v>
      </c>
      <c r="G196" s="264" t="s">
        <v>816</v>
      </c>
      <c r="H196" s="264" t="s">
        <v>816</v>
      </c>
      <c r="I196" s="264" t="s">
        <v>436</v>
      </c>
      <c r="J196" s="264" t="s">
        <v>527</v>
      </c>
      <c r="K196" s="264">
        <v>82.95</v>
      </c>
      <c r="L196" s="263">
        <v>1</v>
      </c>
      <c r="M196" s="264">
        <f t="shared" si="7"/>
        <v>83.95</v>
      </c>
      <c r="N196" s="227" t="s">
        <v>438</v>
      </c>
    </row>
    <row r="197" s="210" customFormat="1" ht="177" customHeight="1" spans="1:14">
      <c r="A197" s="220">
        <v>190</v>
      </c>
      <c r="B197" s="282">
        <v>2050802</v>
      </c>
      <c r="C197" s="282">
        <v>30216</v>
      </c>
      <c r="D197" s="282">
        <v>50203</v>
      </c>
      <c r="E197" s="223" t="s">
        <v>817</v>
      </c>
      <c r="F197" s="264" t="s">
        <v>818</v>
      </c>
      <c r="G197" s="264" t="s">
        <v>152</v>
      </c>
      <c r="H197" s="264" t="s">
        <v>152</v>
      </c>
      <c r="I197" s="264" t="s">
        <v>436</v>
      </c>
      <c r="J197" s="264" t="s">
        <v>441</v>
      </c>
      <c r="K197" s="264">
        <v>64</v>
      </c>
      <c r="L197" s="263">
        <v>80</v>
      </c>
      <c r="M197" s="264">
        <f t="shared" si="7"/>
        <v>144</v>
      </c>
      <c r="N197" s="227" t="s">
        <v>524</v>
      </c>
    </row>
    <row r="198" s="210" customFormat="1" ht="45" customHeight="1" spans="1:14">
      <c r="A198" s="220">
        <v>191</v>
      </c>
      <c r="B198" s="282">
        <v>2050802</v>
      </c>
      <c r="C198" s="293">
        <v>30201</v>
      </c>
      <c r="D198" s="293">
        <v>50201</v>
      </c>
      <c r="E198" s="223" t="s">
        <v>521</v>
      </c>
      <c r="F198" s="295" t="s">
        <v>819</v>
      </c>
      <c r="G198" s="264" t="s">
        <v>152</v>
      </c>
      <c r="H198" s="264" t="s">
        <v>152</v>
      </c>
      <c r="I198" s="305" t="s">
        <v>453</v>
      </c>
      <c r="J198" s="305" t="s">
        <v>527</v>
      </c>
      <c r="K198" s="264">
        <v>79</v>
      </c>
      <c r="L198" s="263">
        <v>1</v>
      </c>
      <c r="M198" s="264">
        <f t="shared" si="7"/>
        <v>80</v>
      </c>
      <c r="N198" s="227" t="s">
        <v>438</v>
      </c>
    </row>
    <row r="199" s="210" customFormat="1" ht="35" customHeight="1" spans="1:14">
      <c r="A199" s="220">
        <v>192</v>
      </c>
      <c r="B199" s="282">
        <v>2010301</v>
      </c>
      <c r="C199" s="282">
        <v>30299</v>
      </c>
      <c r="D199" s="282">
        <v>50299</v>
      </c>
      <c r="E199" s="223" t="s">
        <v>820</v>
      </c>
      <c r="F199" s="282" t="s">
        <v>534</v>
      </c>
      <c r="G199" s="282" t="s">
        <v>821</v>
      </c>
      <c r="H199" s="282" t="s">
        <v>822</v>
      </c>
      <c r="I199" s="282" t="s">
        <v>453</v>
      </c>
      <c r="J199" s="282" t="s">
        <v>437</v>
      </c>
      <c r="K199" s="264">
        <v>0</v>
      </c>
      <c r="L199" s="263">
        <v>7</v>
      </c>
      <c r="M199" s="264">
        <f t="shared" si="7"/>
        <v>7</v>
      </c>
      <c r="N199" s="227" t="s">
        <v>524</v>
      </c>
    </row>
    <row r="200" s="210" customFormat="1" ht="33" customHeight="1" spans="1:14">
      <c r="A200" s="220">
        <v>193</v>
      </c>
      <c r="B200" s="282">
        <v>2010301</v>
      </c>
      <c r="C200" s="282">
        <v>30299</v>
      </c>
      <c r="D200" s="282">
        <v>50299</v>
      </c>
      <c r="E200" s="223" t="s">
        <v>823</v>
      </c>
      <c r="F200" s="282" t="s">
        <v>824</v>
      </c>
      <c r="G200" s="282" t="s">
        <v>821</v>
      </c>
      <c r="H200" s="282" t="s">
        <v>825</v>
      </c>
      <c r="I200" s="282" t="s">
        <v>436</v>
      </c>
      <c r="J200" s="282" t="s">
        <v>437</v>
      </c>
      <c r="K200" s="264">
        <v>51</v>
      </c>
      <c r="L200" s="263">
        <v>3</v>
      </c>
      <c r="M200" s="264">
        <f t="shared" si="7"/>
        <v>54</v>
      </c>
      <c r="N200" s="227" t="s">
        <v>438</v>
      </c>
    </row>
    <row r="201" s="210" customFormat="1" ht="40" customHeight="1" spans="1:14">
      <c r="A201" s="220">
        <v>194</v>
      </c>
      <c r="B201" s="276">
        <v>2040201</v>
      </c>
      <c r="C201" s="285">
        <v>30201</v>
      </c>
      <c r="D201" s="285">
        <v>50201</v>
      </c>
      <c r="E201" s="264" t="s">
        <v>826</v>
      </c>
      <c r="F201" s="264" t="s">
        <v>827</v>
      </c>
      <c r="G201" s="264" t="s">
        <v>828</v>
      </c>
      <c r="H201" s="264" t="s">
        <v>829</v>
      </c>
      <c r="I201" s="264" t="s">
        <v>453</v>
      </c>
      <c r="J201" s="264" t="s">
        <v>441</v>
      </c>
      <c r="K201" s="264">
        <v>0</v>
      </c>
      <c r="L201" s="263">
        <v>10</v>
      </c>
      <c r="M201" s="264">
        <f t="shared" si="7"/>
        <v>10</v>
      </c>
      <c r="N201" s="227" t="s">
        <v>438</v>
      </c>
    </row>
    <row r="202" s="210" customFormat="1" ht="45" customHeight="1" spans="1:14">
      <c r="A202" s="220">
        <v>195</v>
      </c>
      <c r="B202" s="276">
        <v>2010508</v>
      </c>
      <c r="C202" s="285">
        <v>30226</v>
      </c>
      <c r="D202" s="285">
        <v>50205</v>
      </c>
      <c r="E202" s="295" t="s">
        <v>830</v>
      </c>
      <c r="F202" s="295" t="s">
        <v>831</v>
      </c>
      <c r="G202" s="285" t="s">
        <v>832</v>
      </c>
      <c r="H202" s="285" t="s">
        <v>832</v>
      </c>
      <c r="I202" s="305" t="s">
        <v>436</v>
      </c>
      <c r="J202" s="281" t="s">
        <v>437</v>
      </c>
      <c r="K202" s="264">
        <v>45</v>
      </c>
      <c r="L202" s="263">
        <v>10</v>
      </c>
      <c r="M202" s="264">
        <f t="shared" si="7"/>
        <v>55</v>
      </c>
      <c r="N202" s="227" t="s">
        <v>438</v>
      </c>
    </row>
    <row r="203" s="210" customFormat="1" ht="58" customHeight="1" spans="1:14">
      <c r="A203" s="220">
        <v>196</v>
      </c>
      <c r="B203" s="224">
        <v>2010804</v>
      </c>
      <c r="C203" s="236">
        <v>30227</v>
      </c>
      <c r="D203" s="236">
        <v>50205</v>
      </c>
      <c r="E203" s="248" t="s">
        <v>833</v>
      </c>
      <c r="F203" s="248" t="s">
        <v>834</v>
      </c>
      <c r="G203" s="253" t="s">
        <v>835</v>
      </c>
      <c r="H203" s="253" t="s">
        <v>835</v>
      </c>
      <c r="I203" s="248" t="s">
        <v>436</v>
      </c>
      <c r="J203" s="248" t="s">
        <v>441</v>
      </c>
      <c r="K203" s="264">
        <v>344</v>
      </c>
      <c r="L203" s="263">
        <v>120.98</v>
      </c>
      <c r="M203" s="264">
        <f t="shared" si="7"/>
        <v>464.98</v>
      </c>
      <c r="N203" s="227" t="s">
        <v>438</v>
      </c>
    </row>
    <row r="204" s="210" customFormat="1" ht="42" customHeight="1" spans="1:14">
      <c r="A204" s="220">
        <v>197</v>
      </c>
      <c r="B204" s="224">
        <v>2010802</v>
      </c>
      <c r="C204" s="236">
        <v>30201</v>
      </c>
      <c r="D204" s="236">
        <v>50201</v>
      </c>
      <c r="E204" s="223" t="s">
        <v>836</v>
      </c>
      <c r="F204" s="223" t="s">
        <v>837</v>
      </c>
      <c r="G204" s="253" t="s">
        <v>835</v>
      </c>
      <c r="H204" s="253" t="s">
        <v>835</v>
      </c>
      <c r="I204" s="289" t="s">
        <v>436</v>
      </c>
      <c r="J204" s="233" t="s">
        <v>437</v>
      </c>
      <c r="K204" s="264">
        <v>100</v>
      </c>
      <c r="L204" s="263">
        <v>60</v>
      </c>
      <c r="M204" s="264">
        <f t="shared" si="7"/>
        <v>160</v>
      </c>
      <c r="N204" s="227" t="s">
        <v>438</v>
      </c>
    </row>
    <row r="205" s="210" customFormat="1" ht="37" customHeight="1" spans="1:14">
      <c r="A205" s="220">
        <v>198</v>
      </c>
      <c r="B205" s="224">
        <v>2010801</v>
      </c>
      <c r="C205" s="236">
        <v>30299</v>
      </c>
      <c r="D205" s="236">
        <v>50201</v>
      </c>
      <c r="E205" s="248" t="s">
        <v>521</v>
      </c>
      <c r="F205" s="233" t="s">
        <v>562</v>
      </c>
      <c r="G205" s="253" t="s">
        <v>835</v>
      </c>
      <c r="H205" s="253" t="s">
        <v>835</v>
      </c>
      <c r="I205" s="244" t="s">
        <v>436</v>
      </c>
      <c r="J205" s="248" t="s">
        <v>527</v>
      </c>
      <c r="K205" s="264">
        <v>54.8</v>
      </c>
      <c r="L205" s="263">
        <v>1</v>
      </c>
      <c r="M205" s="264">
        <f t="shared" si="7"/>
        <v>55.8</v>
      </c>
      <c r="N205" s="227" t="s">
        <v>438</v>
      </c>
    </row>
    <row r="206" s="210" customFormat="1" ht="37" customHeight="1" spans="1:14">
      <c r="A206" s="220">
        <v>199</v>
      </c>
      <c r="B206" s="231">
        <v>2010302</v>
      </c>
      <c r="C206" s="296">
        <v>30213</v>
      </c>
      <c r="D206" s="296">
        <v>50209</v>
      </c>
      <c r="E206" s="300" t="s">
        <v>838</v>
      </c>
      <c r="F206" s="300" t="s">
        <v>839</v>
      </c>
      <c r="G206" s="300" t="s">
        <v>840</v>
      </c>
      <c r="H206" s="300" t="s">
        <v>840</v>
      </c>
      <c r="I206" s="301" t="s">
        <v>453</v>
      </c>
      <c r="J206" s="300" t="s">
        <v>437</v>
      </c>
      <c r="K206" s="264">
        <v>0</v>
      </c>
      <c r="L206" s="263">
        <v>150</v>
      </c>
      <c r="M206" s="264">
        <f t="shared" si="7"/>
        <v>150</v>
      </c>
      <c r="N206" s="227" t="s">
        <v>524</v>
      </c>
    </row>
    <row r="207" s="210" customFormat="1" ht="37" customHeight="1" spans="1:14">
      <c r="A207" s="220">
        <v>200</v>
      </c>
      <c r="B207" s="231">
        <v>2010302</v>
      </c>
      <c r="C207" s="296">
        <v>30213</v>
      </c>
      <c r="D207" s="296">
        <v>50209</v>
      </c>
      <c r="E207" s="296" t="s">
        <v>841</v>
      </c>
      <c r="F207" s="301" t="s">
        <v>534</v>
      </c>
      <c r="G207" s="300" t="s">
        <v>840</v>
      </c>
      <c r="H207" s="300" t="s">
        <v>840</v>
      </c>
      <c r="I207" s="301" t="s">
        <v>453</v>
      </c>
      <c r="J207" s="300" t="s">
        <v>437</v>
      </c>
      <c r="K207" s="264">
        <v>0</v>
      </c>
      <c r="L207" s="263">
        <v>5</v>
      </c>
      <c r="M207" s="264">
        <f t="shared" si="7"/>
        <v>5</v>
      </c>
      <c r="N207" s="227" t="s">
        <v>438</v>
      </c>
    </row>
    <row r="208" s="210" customFormat="1" ht="37" customHeight="1" spans="1:14">
      <c r="A208" s="220">
        <v>201</v>
      </c>
      <c r="B208" s="231">
        <v>2013101</v>
      </c>
      <c r="C208" s="296">
        <v>30299</v>
      </c>
      <c r="D208" s="296">
        <v>50299</v>
      </c>
      <c r="E208" s="300" t="s">
        <v>842</v>
      </c>
      <c r="F208" s="300" t="s">
        <v>843</v>
      </c>
      <c r="G208" s="300" t="s">
        <v>468</v>
      </c>
      <c r="H208" s="300" t="s">
        <v>468</v>
      </c>
      <c r="I208" s="300" t="s">
        <v>436</v>
      </c>
      <c r="J208" s="300" t="s">
        <v>441</v>
      </c>
      <c r="K208" s="264">
        <v>70</v>
      </c>
      <c r="L208" s="263">
        <v>20</v>
      </c>
      <c r="M208" s="264">
        <f t="shared" si="7"/>
        <v>90</v>
      </c>
      <c r="N208" s="227" t="s">
        <v>438</v>
      </c>
    </row>
    <row r="209" s="210" customFormat="1" ht="35" customHeight="1" spans="1:14">
      <c r="A209" s="220">
        <v>202</v>
      </c>
      <c r="B209" s="231">
        <v>2013101</v>
      </c>
      <c r="C209" s="296">
        <v>30299</v>
      </c>
      <c r="D209" s="296">
        <v>50299</v>
      </c>
      <c r="E209" s="300" t="s">
        <v>844</v>
      </c>
      <c r="F209" s="300" t="s">
        <v>845</v>
      </c>
      <c r="G209" s="296" t="s">
        <v>468</v>
      </c>
      <c r="H209" s="296" t="s">
        <v>468</v>
      </c>
      <c r="I209" s="301" t="s">
        <v>453</v>
      </c>
      <c r="J209" s="300" t="s">
        <v>437</v>
      </c>
      <c r="K209" s="264">
        <v>0</v>
      </c>
      <c r="L209" s="263">
        <v>29</v>
      </c>
      <c r="M209" s="264">
        <f t="shared" si="7"/>
        <v>29</v>
      </c>
      <c r="N209" s="227" t="s">
        <v>438</v>
      </c>
    </row>
    <row r="210" s="210" customFormat="1" ht="34" customHeight="1" spans="1:14">
      <c r="A210" s="220">
        <v>203</v>
      </c>
      <c r="B210" s="231">
        <v>2014001</v>
      </c>
      <c r="C210" s="296">
        <v>30299</v>
      </c>
      <c r="D210" s="296">
        <v>50299</v>
      </c>
      <c r="E210" s="300" t="s">
        <v>846</v>
      </c>
      <c r="F210" s="300" t="s">
        <v>534</v>
      </c>
      <c r="G210" s="300" t="s">
        <v>847</v>
      </c>
      <c r="H210" s="300" t="s">
        <v>847</v>
      </c>
      <c r="I210" s="300" t="s">
        <v>453</v>
      </c>
      <c r="J210" s="300" t="s">
        <v>441</v>
      </c>
      <c r="K210" s="264">
        <v>0</v>
      </c>
      <c r="L210" s="263">
        <v>21</v>
      </c>
      <c r="M210" s="264">
        <f t="shared" si="7"/>
        <v>21</v>
      </c>
      <c r="N210" s="227" t="s">
        <v>438</v>
      </c>
    </row>
    <row r="211" s="210" customFormat="1" ht="32" customHeight="1" spans="1:14">
      <c r="A211" s="220">
        <v>204</v>
      </c>
      <c r="B211" s="231">
        <v>2010301</v>
      </c>
      <c r="C211" s="296">
        <v>30299</v>
      </c>
      <c r="D211" s="296">
        <v>50299</v>
      </c>
      <c r="E211" s="300" t="s">
        <v>521</v>
      </c>
      <c r="F211" s="300" t="s">
        <v>535</v>
      </c>
      <c r="G211" s="228" t="s">
        <v>648</v>
      </c>
      <c r="H211" s="228" t="s">
        <v>648</v>
      </c>
      <c r="I211" s="300" t="s">
        <v>436</v>
      </c>
      <c r="J211" s="300" t="s">
        <v>527</v>
      </c>
      <c r="K211" s="264">
        <v>91.9</v>
      </c>
      <c r="L211" s="263">
        <v>1</v>
      </c>
      <c r="M211" s="264">
        <f t="shared" si="7"/>
        <v>92.9</v>
      </c>
      <c r="N211" s="227" t="s">
        <v>438</v>
      </c>
    </row>
    <row r="212" s="210" customFormat="1" ht="36" customHeight="1" spans="1:14">
      <c r="A212" s="220">
        <v>205</v>
      </c>
      <c r="B212" s="231">
        <v>2010301</v>
      </c>
      <c r="C212" s="296">
        <v>30299</v>
      </c>
      <c r="D212" s="296">
        <v>50299</v>
      </c>
      <c r="E212" s="300" t="s">
        <v>521</v>
      </c>
      <c r="F212" s="300" t="s">
        <v>535</v>
      </c>
      <c r="G212" s="296" t="s">
        <v>848</v>
      </c>
      <c r="H212" s="296" t="s">
        <v>848</v>
      </c>
      <c r="I212" s="306" t="s">
        <v>453</v>
      </c>
      <c r="J212" s="307" t="s">
        <v>527</v>
      </c>
      <c r="K212" s="264">
        <v>147.1</v>
      </c>
      <c r="L212" s="263">
        <v>2</v>
      </c>
      <c r="M212" s="264">
        <f t="shared" si="7"/>
        <v>149.1</v>
      </c>
      <c r="N212" s="227" t="s">
        <v>524</v>
      </c>
    </row>
    <row r="213" s="210" customFormat="1" ht="36" customHeight="1" spans="1:14">
      <c r="A213" s="220">
        <v>206</v>
      </c>
      <c r="B213" s="231">
        <v>2010301</v>
      </c>
      <c r="C213" s="296">
        <v>30299</v>
      </c>
      <c r="D213" s="296">
        <v>50299</v>
      </c>
      <c r="E213" s="300" t="s">
        <v>521</v>
      </c>
      <c r="F213" s="300" t="s">
        <v>535</v>
      </c>
      <c r="G213" s="236" t="s">
        <v>849</v>
      </c>
      <c r="H213" s="236" t="s">
        <v>849</v>
      </c>
      <c r="I213" s="306" t="s">
        <v>453</v>
      </c>
      <c r="J213" s="307" t="s">
        <v>527</v>
      </c>
      <c r="K213" s="264">
        <v>0</v>
      </c>
      <c r="L213" s="263">
        <v>1.5</v>
      </c>
      <c r="M213" s="264">
        <f t="shared" si="7"/>
        <v>1.5</v>
      </c>
      <c r="N213" s="227" t="s">
        <v>524</v>
      </c>
    </row>
    <row r="214" s="210" customFormat="1" ht="31" customHeight="1" spans="1:14">
      <c r="A214" s="220">
        <v>207</v>
      </c>
      <c r="B214" s="224">
        <v>2010301</v>
      </c>
      <c r="C214" s="236">
        <v>30299</v>
      </c>
      <c r="D214" s="236">
        <v>50299</v>
      </c>
      <c r="E214" s="223" t="s">
        <v>850</v>
      </c>
      <c r="F214" s="223" t="s">
        <v>534</v>
      </c>
      <c r="G214" s="236" t="s">
        <v>851</v>
      </c>
      <c r="H214" s="236" t="s">
        <v>851</v>
      </c>
      <c r="I214" s="289" t="s">
        <v>453</v>
      </c>
      <c r="J214" s="233" t="s">
        <v>437</v>
      </c>
      <c r="K214" s="264">
        <v>0</v>
      </c>
      <c r="L214" s="263">
        <v>10</v>
      </c>
      <c r="M214" s="264">
        <f t="shared" si="7"/>
        <v>10</v>
      </c>
      <c r="N214" s="227" t="s">
        <v>524</v>
      </c>
    </row>
    <row r="215" s="210" customFormat="1" ht="31" customHeight="1" spans="1:14">
      <c r="A215" s="220">
        <v>208</v>
      </c>
      <c r="B215" s="224">
        <v>2010301</v>
      </c>
      <c r="C215" s="236">
        <v>30299</v>
      </c>
      <c r="D215" s="236">
        <v>50299</v>
      </c>
      <c r="E215" s="250" t="s">
        <v>852</v>
      </c>
      <c r="F215" s="223" t="s">
        <v>534</v>
      </c>
      <c r="G215" s="251" t="s">
        <v>853</v>
      </c>
      <c r="H215" s="251" t="s">
        <v>854</v>
      </c>
      <c r="I215" s="289" t="s">
        <v>453</v>
      </c>
      <c r="J215" s="233" t="s">
        <v>437</v>
      </c>
      <c r="K215" s="264">
        <v>0</v>
      </c>
      <c r="L215" s="263">
        <v>29.5</v>
      </c>
      <c r="M215" s="264">
        <f t="shared" si="7"/>
        <v>29.5</v>
      </c>
      <c r="N215" s="227" t="s">
        <v>438</v>
      </c>
    </row>
    <row r="216" s="210" customFormat="1" ht="31" customHeight="1" spans="1:14">
      <c r="A216" s="220">
        <v>209</v>
      </c>
      <c r="B216" s="224">
        <v>2010301</v>
      </c>
      <c r="C216" s="236">
        <v>30299</v>
      </c>
      <c r="D216" s="236">
        <v>50299</v>
      </c>
      <c r="E216" s="250" t="s">
        <v>855</v>
      </c>
      <c r="F216" s="223" t="s">
        <v>534</v>
      </c>
      <c r="G216" s="251" t="s">
        <v>853</v>
      </c>
      <c r="H216" s="251" t="s">
        <v>856</v>
      </c>
      <c r="I216" s="289" t="s">
        <v>453</v>
      </c>
      <c r="J216" s="233" t="s">
        <v>437</v>
      </c>
      <c r="K216" s="264">
        <v>0</v>
      </c>
      <c r="L216" s="263">
        <v>40</v>
      </c>
      <c r="M216" s="264">
        <f t="shared" si="7"/>
        <v>40</v>
      </c>
      <c r="N216" s="227" t="s">
        <v>438</v>
      </c>
    </row>
    <row r="217" s="210" customFormat="1" ht="31" customHeight="1" spans="1:14">
      <c r="A217" s="220">
        <v>210</v>
      </c>
      <c r="B217" s="224">
        <v>2010301</v>
      </c>
      <c r="C217" s="236">
        <v>30299</v>
      </c>
      <c r="D217" s="236">
        <v>50299</v>
      </c>
      <c r="E217" s="250" t="s">
        <v>857</v>
      </c>
      <c r="F217" s="223" t="s">
        <v>534</v>
      </c>
      <c r="G217" s="251" t="s">
        <v>858</v>
      </c>
      <c r="H217" s="251" t="s">
        <v>859</v>
      </c>
      <c r="I217" s="289" t="s">
        <v>453</v>
      </c>
      <c r="J217" s="233" t="s">
        <v>437</v>
      </c>
      <c r="K217" s="264">
        <v>0</v>
      </c>
      <c r="L217" s="263">
        <v>45</v>
      </c>
      <c r="M217" s="264">
        <f t="shared" si="7"/>
        <v>45</v>
      </c>
      <c r="N217" s="227" t="s">
        <v>438</v>
      </c>
    </row>
    <row r="218" s="210" customFormat="1" ht="41" customHeight="1" spans="1:14">
      <c r="A218" s="220">
        <v>211</v>
      </c>
      <c r="B218" s="224">
        <v>2010301</v>
      </c>
      <c r="C218" s="236">
        <v>30299</v>
      </c>
      <c r="D218" s="236">
        <v>50299</v>
      </c>
      <c r="E218" s="250" t="s">
        <v>860</v>
      </c>
      <c r="F218" s="223" t="s">
        <v>534</v>
      </c>
      <c r="G218" s="251" t="s">
        <v>861</v>
      </c>
      <c r="H218" s="251" t="s">
        <v>861</v>
      </c>
      <c r="I218" s="289" t="s">
        <v>453</v>
      </c>
      <c r="J218" s="233" t="s">
        <v>437</v>
      </c>
      <c r="K218" s="264">
        <v>0</v>
      </c>
      <c r="L218" s="263">
        <v>49.95</v>
      </c>
      <c r="M218" s="264">
        <f t="shared" ref="M218:M246" si="8">K218+L218</f>
        <v>49.95</v>
      </c>
      <c r="N218" s="227" t="s">
        <v>438</v>
      </c>
    </row>
    <row r="219" s="210" customFormat="1" ht="30" customHeight="1" spans="1:14">
      <c r="A219" s="220">
        <v>212</v>
      </c>
      <c r="B219" s="224">
        <v>2010301</v>
      </c>
      <c r="C219" s="236">
        <v>30299</v>
      </c>
      <c r="D219" s="236">
        <v>50299</v>
      </c>
      <c r="E219" s="250" t="s">
        <v>862</v>
      </c>
      <c r="F219" s="223" t="s">
        <v>534</v>
      </c>
      <c r="G219" s="251" t="s">
        <v>861</v>
      </c>
      <c r="H219" s="251" t="s">
        <v>863</v>
      </c>
      <c r="I219" s="289" t="s">
        <v>453</v>
      </c>
      <c r="J219" s="233" t="s">
        <v>437</v>
      </c>
      <c r="K219" s="264">
        <v>0</v>
      </c>
      <c r="L219" s="263">
        <v>28</v>
      </c>
      <c r="M219" s="264">
        <f t="shared" si="8"/>
        <v>28</v>
      </c>
      <c r="N219" s="227" t="s">
        <v>438</v>
      </c>
    </row>
    <row r="220" s="210" customFormat="1" ht="57" customHeight="1" spans="1:14">
      <c r="A220" s="220">
        <v>213</v>
      </c>
      <c r="B220" s="224">
        <v>2010301</v>
      </c>
      <c r="C220" s="234">
        <v>30299</v>
      </c>
      <c r="D220" s="234">
        <v>50299</v>
      </c>
      <c r="E220" s="250" t="s">
        <v>521</v>
      </c>
      <c r="F220" s="251" t="s">
        <v>535</v>
      </c>
      <c r="G220" s="251" t="s">
        <v>864</v>
      </c>
      <c r="H220" s="251" t="s">
        <v>864</v>
      </c>
      <c r="I220" s="251" t="s">
        <v>436</v>
      </c>
      <c r="J220" s="251" t="s">
        <v>527</v>
      </c>
      <c r="K220" s="264">
        <v>112.95</v>
      </c>
      <c r="L220" s="263">
        <v>2</v>
      </c>
      <c r="M220" s="264">
        <f t="shared" si="8"/>
        <v>114.95</v>
      </c>
      <c r="N220" s="227" t="s">
        <v>438</v>
      </c>
    </row>
    <row r="221" s="210" customFormat="1" ht="32" customHeight="1" spans="1:14">
      <c r="A221" s="220">
        <v>214</v>
      </c>
      <c r="B221" s="224">
        <v>2010301</v>
      </c>
      <c r="C221" s="234">
        <v>30299</v>
      </c>
      <c r="D221" s="234">
        <v>50299</v>
      </c>
      <c r="E221" s="248" t="s">
        <v>536</v>
      </c>
      <c r="F221" s="233" t="s">
        <v>534</v>
      </c>
      <c r="G221" s="232" t="s">
        <v>865</v>
      </c>
      <c r="H221" s="232" t="s">
        <v>865</v>
      </c>
      <c r="I221" s="289" t="s">
        <v>453</v>
      </c>
      <c r="J221" s="233" t="s">
        <v>437</v>
      </c>
      <c r="K221" s="264">
        <v>0</v>
      </c>
      <c r="L221" s="263">
        <v>5.1</v>
      </c>
      <c r="M221" s="264">
        <f t="shared" si="8"/>
        <v>5.1</v>
      </c>
      <c r="N221" s="227" t="s">
        <v>524</v>
      </c>
    </row>
    <row r="222" s="210" customFormat="1" ht="32" customHeight="1" spans="1:14">
      <c r="A222" s="220">
        <v>215</v>
      </c>
      <c r="B222" s="224">
        <v>2010301</v>
      </c>
      <c r="C222" s="234">
        <v>30299</v>
      </c>
      <c r="D222" s="234">
        <v>50299</v>
      </c>
      <c r="E222" s="248" t="s">
        <v>536</v>
      </c>
      <c r="F222" s="233" t="s">
        <v>534</v>
      </c>
      <c r="G222" s="232" t="s">
        <v>865</v>
      </c>
      <c r="H222" s="232" t="s">
        <v>865</v>
      </c>
      <c r="I222" s="289" t="s">
        <v>453</v>
      </c>
      <c r="J222" s="233" t="s">
        <v>437</v>
      </c>
      <c r="K222" s="264">
        <v>0</v>
      </c>
      <c r="L222" s="263">
        <v>37</v>
      </c>
      <c r="M222" s="264">
        <f t="shared" si="8"/>
        <v>37</v>
      </c>
      <c r="N222" s="227" t="s">
        <v>438</v>
      </c>
    </row>
    <row r="223" s="210" customFormat="1" ht="32" customHeight="1" spans="1:14">
      <c r="A223" s="220">
        <v>216</v>
      </c>
      <c r="B223" s="221">
        <v>201</v>
      </c>
      <c r="C223" s="222">
        <v>31099</v>
      </c>
      <c r="D223" s="222">
        <v>50399</v>
      </c>
      <c r="E223" s="222" t="s">
        <v>866</v>
      </c>
      <c r="F223" s="222" t="s">
        <v>534</v>
      </c>
      <c r="G223" s="241" t="s">
        <v>435</v>
      </c>
      <c r="H223" s="241" t="s">
        <v>435</v>
      </c>
      <c r="I223" s="243" t="s">
        <v>436</v>
      </c>
      <c r="J223" s="262" t="s">
        <v>437</v>
      </c>
      <c r="K223" s="264">
        <v>100</v>
      </c>
      <c r="L223" s="263">
        <v>50</v>
      </c>
      <c r="M223" s="264">
        <f t="shared" si="8"/>
        <v>150</v>
      </c>
      <c r="N223" s="227" t="s">
        <v>438</v>
      </c>
    </row>
    <row r="224" s="210" customFormat="1" ht="32" customHeight="1" spans="1:14">
      <c r="A224" s="220">
        <v>217</v>
      </c>
      <c r="B224" s="297" t="s">
        <v>867</v>
      </c>
      <c r="C224" s="297" t="s">
        <v>868</v>
      </c>
      <c r="D224" s="297">
        <v>50901</v>
      </c>
      <c r="E224" s="302" t="s">
        <v>869</v>
      </c>
      <c r="F224" s="302" t="s">
        <v>869</v>
      </c>
      <c r="G224" s="302" t="s">
        <v>526</v>
      </c>
      <c r="H224" s="302" t="s">
        <v>526</v>
      </c>
      <c r="I224" s="302" t="s">
        <v>436</v>
      </c>
      <c r="J224" s="227" t="s">
        <v>472</v>
      </c>
      <c r="K224" s="264">
        <v>0</v>
      </c>
      <c r="L224" s="263">
        <v>5000</v>
      </c>
      <c r="M224" s="264">
        <f t="shared" si="8"/>
        <v>5000</v>
      </c>
      <c r="N224" s="227" t="s">
        <v>530</v>
      </c>
    </row>
    <row r="225" s="210" customFormat="1" ht="75" customHeight="1" spans="1:14">
      <c r="A225" s="220">
        <v>218</v>
      </c>
      <c r="B225" s="227">
        <v>2100404</v>
      </c>
      <c r="C225" s="227">
        <v>303</v>
      </c>
      <c r="D225" s="227">
        <v>509</v>
      </c>
      <c r="E225" s="227" t="s">
        <v>870</v>
      </c>
      <c r="F225" s="227" t="s">
        <v>871</v>
      </c>
      <c r="G225" s="227" t="s">
        <v>471</v>
      </c>
      <c r="H225" s="227" t="s">
        <v>872</v>
      </c>
      <c r="I225" s="227" t="s">
        <v>436</v>
      </c>
      <c r="J225" s="227" t="s">
        <v>472</v>
      </c>
      <c r="K225" s="264">
        <v>0</v>
      </c>
      <c r="L225" s="263">
        <v>138.5</v>
      </c>
      <c r="M225" s="264">
        <f t="shared" si="8"/>
        <v>138.5</v>
      </c>
      <c r="N225" s="227" t="s">
        <v>515</v>
      </c>
    </row>
    <row r="226" s="210" customFormat="1" ht="79" customHeight="1" spans="1:14">
      <c r="A226" s="220">
        <v>219</v>
      </c>
      <c r="B226" s="227">
        <v>2100404</v>
      </c>
      <c r="C226" s="227">
        <v>303</v>
      </c>
      <c r="D226" s="227">
        <v>509</v>
      </c>
      <c r="E226" s="227" t="s">
        <v>873</v>
      </c>
      <c r="F226" s="227" t="s">
        <v>871</v>
      </c>
      <c r="G226" s="227" t="s">
        <v>471</v>
      </c>
      <c r="H226" s="227" t="s">
        <v>872</v>
      </c>
      <c r="I226" s="227" t="s">
        <v>436</v>
      </c>
      <c r="J226" s="227" t="s">
        <v>437</v>
      </c>
      <c r="K226" s="264">
        <v>0</v>
      </c>
      <c r="L226" s="263">
        <v>140</v>
      </c>
      <c r="M226" s="264">
        <f t="shared" si="8"/>
        <v>140</v>
      </c>
      <c r="N226" s="227" t="s">
        <v>515</v>
      </c>
    </row>
    <row r="227" s="210" customFormat="1" ht="55" customHeight="1" spans="1:14">
      <c r="A227" s="220">
        <v>220</v>
      </c>
      <c r="B227" s="227">
        <v>2100799</v>
      </c>
      <c r="C227" s="227">
        <v>303</v>
      </c>
      <c r="D227" s="227">
        <v>509</v>
      </c>
      <c r="E227" s="227" t="s">
        <v>874</v>
      </c>
      <c r="F227" s="227" t="s">
        <v>875</v>
      </c>
      <c r="G227" s="227" t="s">
        <v>471</v>
      </c>
      <c r="H227" s="227" t="s">
        <v>471</v>
      </c>
      <c r="I227" s="227" t="s">
        <v>453</v>
      </c>
      <c r="J227" s="227" t="s">
        <v>472</v>
      </c>
      <c r="K227" s="264">
        <v>0</v>
      </c>
      <c r="L227" s="263">
        <v>138.48</v>
      </c>
      <c r="M227" s="264">
        <f t="shared" si="8"/>
        <v>138.48</v>
      </c>
      <c r="N227" s="227" t="s">
        <v>515</v>
      </c>
    </row>
    <row r="228" s="210" customFormat="1" ht="35" customHeight="1" spans="1:14">
      <c r="A228" s="220">
        <v>221</v>
      </c>
      <c r="B228" s="227">
        <v>2100300</v>
      </c>
      <c r="C228" s="227">
        <v>302</v>
      </c>
      <c r="D228" s="227">
        <v>502</v>
      </c>
      <c r="E228" s="227" t="s">
        <v>876</v>
      </c>
      <c r="F228" s="227" t="s">
        <v>877</v>
      </c>
      <c r="G228" s="227" t="s">
        <v>471</v>
      </c>
      <c r="H228" s="227" t="s">
        <v>471</v>
      </c>
      <c r="I228" s="227" t="s">
        <v>453</v>
      </c>
      <c r="J228" s="227" t="s">
        <v>527</v>
      </c>
      <c r="K228" s="264">
        <v>0</v>
      </c>
      <c r="L228" s="263">
        <v>10</v>
      </c>
      <c r="M228" s="264">
        <f t="shared" si="8"/>
        <v>10</v>
      </c>
      <c r="N228" s="227" t="s">
        <v>438</v>
      </c>
    </row>
    <row r="229" s="210" customFormat="1" ht="46" customHeight="1" spans="1:14">
      <c r="A229" s="220">
        <v>222</v>
      </c>
      <c r="B229" s="227">
        <v>2100300</v>
      </c>
      <c r="C229" s="227">
        <v>302</v>
      </c>
      <c r="D229" s="227">
        <v>502</v>
      </c>
      <c r="E229" s="227" t="s">
        <v>878</v>
      </c>
      <c r="F229" s="227" t="s">
        <v>877</v>
      </c>
      <c r="G229" s="227" t="s">
        <v>471</v>
      </c>
      <c r="H229" s="227" t="s">
        <v>471</v>
      </c>
      <c r="I229" s="227" t="s">
        <v>453</v>
      </c>
      <c r="J229" s="227" t="s">
        <v>472</v>
      </c>
      <c r="K229" s="264">
        <v>0</v>
      </c>
      <c r="L229" s="263">
        <v>20</v>
      </c>
      <c r="M229" s="264">
        <f t="shared" si="8"/>
        <v>20</v>
      </c>
      <c r="N229" s="227" t="s">
        <v>438</v>
      </c>
    </row>
    <row r="230" s="210" customFormat="1" ht="34" customHeight="1" spans="1:14">
      <c r="A230" s="220">
        <v>223</v>
      </c>
      <c r="B230" s="227">
        <v>2089999</v>
      </c>
      <c r="C230" s="227">
        <v>30399</v>
      </c>
      <c r="D230" s="227">
        <v>50999</v>
      </c>
      <c r="E230" s="227" t="s">
        <v>879</v>
      </c>
      <c r="F230" s="227" t="s">
        <v>880</v>
      </c>
      <c r="G230" s="227" t="s">
        <v>475</v>
      </c>
      <c r="H230" s="227" t="s">
        <v>476</v>
      </c>
      <c r="I230" s="227" t="s">
        <v>436</v>
      </c>
      <c r="J230" s="227" t="s">
        <v>437</v>
      </c>
      <c r="K230" s="264">
        <v>135</v>
      </c>
      <c r="L230" s="263">
        <v>131.79</v>
      </c>
      <c r="M230" s="264">
        <f t="shared" si="8"/>
        <v>266.79</v>
      </c>
      <c r="N230" s="227" t="s">
        <v>438</v>
      </c>
    </row>
    <row r="231" s="210" customFormat="1" ht="54" customHeight="1" spans="1:14">
      <c r="A231" s="220">
        <v>224</v>
      </c>
      <c r="B231" s="227" t="s">
        <v>881</v>
      </c>
      <c r="C231" s="227">
        <v>30399</v>
      </c>
      <c r="D231" s="227">
        <v>50999</v>
      </c>
      <c r="E231" s="227" t="s">
        <v>882</v>
      </c>
      <c r="F231" s="227" t="s">
        <v>883</v>
      </c>
      <c r="G231" s="227" t="s">
        <v>475</v>
      </c>
      <c r="H231" s="227" t="s">
        <v>476</v>
      </c>
      <c r="I231" s="227" t="s">
        <v>436</v>
      </c>
      <c r="J231" s="227" t="s">
        <v>437</v>
      </c>
      <c r="K231" s="264">
        <v>0</v>
      </c>
      <c r="L231" s="263">
        <v>141</v>
      </c>
      <c r="M231" s="264">
        <f t="shared" si="8"/>
        <v>141</v>
      </c>
      <c r="N231" s="227" t="s">
        <v>515</v>
      </c>
    </row>
    <row r="232" s="210" customFormat="1" ht="116" customHeight="1" spans="1:14">
      <c r="A232" s="220">
        <v>225</v>
      </c>
      <c r="B232" s="227" t="s">
        <v>884</v>
      </c>
      <c r="C232" s="227">
        <v>31302</v>
      </c>
      <c r="D232" s="227">
        <v>51002</v>
      </c>
      <c r="E232" s="227" t="s">
        <v>885</v>
      </c>
      <c r="F232" s="227" t="s">
        <v>886</v>
      </c>
      <c r="G232" s="227" t="s">
        <v>475</v>
      </c>
      <c r="H232" s="227" t="s">
        <v>476</v>
      </c>
      <c r="I232" s="227" t="s">
        <v>436</v>
      </c>
      <c r="J232" s="227" t="s">
        <v>437</v>
      </c>
      <c r="K232" s="264">
        <v>34828.44</v>
      </c>
      <c r="L232" s="263">
        <v>160.2</v>
      </c>
      <c r="M232" s="264">
        <f t="shared" si="8"/>
        <v>34988.64</v>
      </c>
      <c r="N232" s="227" t="s">
        <v>515</v>
      </c>
    </row>
    <row r="233" s="210" customFormat="1" ht="38" customHeight="1" spans="1:14">
      <c r="A233" s="220">
        <v>226</v>
      </c>
      <c r="B233" s="227" t="s">
        <v>887</v>
      </c>
      <c r="C233" s="227">
        <v>31302</v>
      </c>
      <c r="D233" s="227">
        <v>51002</v>
      </c>
      <c r="E233" s="227" t="s">
        <v>888</v>
      </c>
      <c r="F233" s="227" t="s">
        <v>474</v>
      </c>
      <c r="G233" s="227" t="s">
        <v>475</v>
      </c>
      <c r="H233" s="227" t="s">
        <v>476</v>
      </c>
      <c r="I233" s="227" t="s">
        <v>436</v>
      </c>
      <c r="J233" s="227" t="s">
        <v>437</v>
      </c>
      <c r="K233" s="264">
        <v>29000</v>
      </c>
      <c r="L233" s="263">
        <v>1200</v>
      </c>
      <c r="M233" s="264">
        <f t="shared" si="8"/>
        <v>30200</v>
      </c>
      <c r="N233" s="227" t="s">
        <v>515</v>
      </c>
    </row>
    <row r="234" s="210" customFormat="1" ht="32" customHeight="1" spans="1:14">
      <c r="A234" s="220">
        <v>227</v>
      </c>
      <c r="B234" s="227">
        <v>2081004</v>
      </c>
      <c r="C234" s="227">
        <v>30201</v>
      </c>
      <c r="D234" s="227">
        <v>50201</v>
      </c>
      <c r="E234" s="227" t="s">
        <v>889</v>
      </c>
      <c r="F234" s="227" t="s">
        <v>534</v>
      </c>
      <c r="G234" s="227" t="s">
        <v>480</v>
      </c>
      <c r="H234" s="227" t="s">
        <v>890</v>
      </c>
      <c r="I234" s="227" t="s">
        <v>453</v>
      </c>
      <c r="J234" s="227" t="s">
        <v>481</v>
      </c>
      <c r="K234" s="264">
        <v>0</v>
      </c>
      <c r="L234" s="263">
        <v>15.28</v>
      </c>
      <c r="M234" s="264">
        <f t="shared" si="8"/>
        <v>15.28</v>
      </c>
      <c r="N234" s="227" t="s">
        <v>438</v>
      </c>
    </row>
    <row r="235" s="210" customFormat="1" ht="32" customHeight="1" spans="1:14">
      <c r="A235" s="220">
        <v>228</v>
      </c>
      <c r="B235" s="227">
        <v>2081004</v>
      </c>
      <c r="C235" s="227">
        <v>30101</v>
      </c>
      <c r="D235" s="227">
        <v>50101</v>
      </c>
      <c r="E235" s="227" t="s">
        <v>536</v>
      </c>
      <c r="F235" s="227" t="s">
        <v>534</v>
      </c>
      <c r="G235" s="227" t="s">
        <v>480</v>
      </c>
      <c r="H235" s="227" t="s">
        <v>890</v>
      </c>
      <c r="I235" s="227" t="s">
        <v>453</v>
      </c>
      <c r="J235" s="227" t="s">
        <v>481</v>
      </c>
      <c r="K235" s="264">
        <v>0</v>
      </c>
      <c r="L235" s="263">
        <v>20</v>
      </c>
      <c r="M235" s="264">
        <f t="shared" si="8"/>
        <v>20</v>
      </c>
      <c r="N235" s="227" t="s">
        <v>438</v>
      </c>
    </row>
    <row r="236" s="210" customFormat="1" ht="48" customHeight="1" spans="1:14">
      <c r="A236" s="220">
        <v>229</v>
      </c>
      <c r="B236" s="227">
        <v>2080199</v>
      </c>
      <c r="C236" s="227">
        <v>30199</v>
      </c>
      <c r="D236" s="227">
        <v>50101</v>
      </c>
      <c r="E236" s="227" t="s">
        <v>891</v>
      </c>
      <c r="F236" s="227" t="s">
        <v>892</v>
      </c>
      <c r="G236" s="227" t="s">
        <v>475</v>
      </c>
      <c r="H236" s="227" t="s">
        <v>475</v>
      </c>
      <c r="I236" s="227" t="s">
        <v>436</v>
      </c>
      <c r="J236" s="227" t="s">
        <v>465</v>
      </c>
      <c r="K236" s="264">
        <v>157.78</v>
      </c>
      <c r="L236" s="263">
        <v>32.4</v>
      </c>
      <c r="M236" s="264">
        <f t="shared" si="8"/>
        <v>190.18</v>
      </c>
      <c r="N236" s="227" t="s">
        <v>438</v>
      </c>
    </row>
    <row r="237" s="210" customFormat="1" ht="44" customHeight="1" spans="1:14">
      <c r="A237" s="220">
        <v>230</v>
      </c>
      <c r="B237" s="227">
        <v>2080105</v>
      </c>
      <c r="C237" s="227">
        <v>30399</v>
      </c>
      <c r="D237" s="227">
        <v>50999</v>
      </c>
      <c r="E237" s="227" t="s">
        <v>893</v>
      </c>
      <c r="F237" s="227" t="s">
        <v>894</v>
      </c>
      <c r="G237" s="227" t="s">
        <v>475</v>
      </c>
      <c r="H237" s="227" t="s">
        <v>475</v>
      </c>
      <c r="I237" s="227" t="s">
        <v>453</v>
      </c>
      <c r="J237" s="227" t="s">
        <v>441</v>
      </c>
      <c r="K237" s="264">
        <v>0</v>
      </c>
      <c r="L237" s="263">
        <v>100</v>
      </c>
      <c r="M237" s="264">
        <f t="shared" si="8"/>
        <v>100</v>
      </c>
      <c r="N237" s="227" t="s">
        <v>438</v>
      </c>
    </row>
    <row r="238" s="210" customFormat="1" ht="92" customHeight="1" spans="1:14">
      <c r="A238" s="220">
        <v>231</v>
      </c>
      <c r="B238" s="227">
        <v>2080199</v>
      </c>
      <c r="C238" s="227">
        <v>30201</v>
      </c>
      <c r="D238" s="227">
        <v>50201</v>
      </c>
      <c r="E238" s="227" t="s">
        <v>895</v>
      </c>
      <c r="F238" s="227" t="s">
        <v>896</v>
      </c>
      <c r="G238" s="227" t="s">
        <v>475</v>
      </c>
      <c r="H238" s="227" t="s">
        <v>475</v>
      </c>
      <c r="I238" s="227" t="s">
        <v>436</v>
      </c>
      <c r="J238" s="227" t="s">
        <v>527</v>
      </c>
      <c r="K238" s="264">
        <v>64</v>
      </c>
      <c r="L238" s="263">
        <v>15</v>
      </c>
      <c r="M238" s="264">
        <f t="shared" si="8"/>
        <v>79</v>
      </c>
      <c r="N238" s="227" t="s">
        <v>438</v>
      </c>
    </row>
    <row r="239" s="210" customFormat="1" ht="63" customHeight="1" spans="1:14">
      <c r="A239" s="220">
        <v>232</v>
      </c>
      <c r="B239" s="227">
        <v>2101401</v>
      </c>
      <c r="C239" s="227">
        <v>30399</v>
      </c>
      <c r="D239" s="227">
        <v>50999</v>
      </c>
      <c r="E239" s="227" t="s">
        <v>897</v>
      </c>
      <c r="F239" s="227" t="s">
        <v>898</v>
      </c>
      <c r="G239" s="227" t="s">
        <v>899</v>
      </c>
      <c r="H239" s="227" t="s">
        <v>899</v>
      </c>
      <c r="I239" s="227" t="s">
        <v>436</v>
      </c>
      <c r="J239" s="227" t="s">
        <v>441</v>
      </c>
      <c r="K239" s="264">
        <v>0</v>
      </c>
      <c r="L239" s="263">
        <v>70</v>
      </c>
      <c r="M239" s="264">
        <f t="shared" si="8"/>
        <v>70</v>
      </c>
      <c r="N239" s="227" t="s">
        <v>438</v>
      </c>
    </row>
    <row r="240" s="210" customFormat="1" ht="51" customHeight="1" spans="1:14">
      <c r="A240" s="220">
        <v>233</v>
      </c>
      <c r="B240" s="298">
        <v>2080806</v>
      </c>
      <c r="C240" s="298">
        <v>30305</v>
      </c>
      <c r="D240" s="298">
        <v>50901</v>
      </c>
      <c r="E240" s="298" t="s">
        <v>900</v>
      </c>
      <c r="F240" s="298" t="s">
        <v>901</v>
      </c>
      <c r="G240" s="298" t="s">
        <v>899</v>
      </c>
      <c r="H240" s="298" t="s">
        <v>899</v>
      </c>
      <c r="I240" s="298" t="s">
        <v>436</v>
      </c>
      <c r="J240" s="227" t="s">
        <v>441</v>
      </c>
      <c r="K240" s="264">
        <v>0</v>
      </c>
      <c r="L240" s="263">
        <v>400</v>
      </c>
      <c r="M240" s="264">
        <f t="shared" si="8"/>
        <v>400</v>
      </c>
      <c r="N240" s="227" t="s">
        <v>438</v>
      </c>
    </row>
    <row r="241" s="210" customFormat="1" ht="51" customHeight="1" spans="1:14">
      <c r="A241" s="220">
        <v>234</v>
      </c>
      <c r="B241" s="224">
        <v>2089999</v>
      </c>
      <c r="C241" s="228">
        <v>30305</v>
      </c>
      <c r="D241" s="224">
        <v>50901</v>
      </c>
      <c r="E241" s="224" t="s">
        <v>902</v>
      </c>
      <c r="F241" s="228" t="s">
        <v>903</v>
      </c>
      <c r="G241" s="227" t="s">
        <v>899</v>
      </c>
      <c r="H241" s="227" t="s">
        <v>899</v>
      </c>
      <c r="I241" s="227" t="s">
        <v>436</v>
      </c>
      <c r="J241" s="227" t="s">
        <v>441</v>
      </c>
      <c r="K241" s="264">
        <v>30</v>
      </c>
      <c r="L241" s="263">
        <v>6</v>
      </c>
      <c r="M241" s="264">
        <f t="shared" si="8"/>
        <v>36</v>
      </c>
      <c r="N241" s="227" t="s">
        <v>515</v>
      </c>
    </row>
    <row r="242" s="210" customFormat="1" ht="35" customHeight="1" spans="1:14">
      <c r="A242" s="220">
        <v>235</v>
      </c>
      <c r="B242" s="224">
        <v>2130899</v>
      </c>
      <c r="C242" s="228">
        <v>312</v>
      </c>
      <c r="D242" s="224">
        <v>507</v>
      </c>
      <c r="E242" s="224" t="s">
        <v>904</v>
      </c>
      <c r="F242" s="228" t="s">
        <v>905</v>
      </c>
      <c r="G242" s="227" t="s">
        <v>526</v>
      </c>
      <c r="H242" s="227" t="s">
        <v>526</v>
      </c>
      <c r="I242" s="228" t="s">
        <v>436</v>
      </c>
      <c r="J242" s="228" t="s">
        <v>441</v>
      </c>
      <c r="K242" s="264">
        <v>0</v>
      </c>
      <c r="L242" s="263">
        <v>200</v>
      </c>
      <c r="M242" s="264">
        <f t="shared" si="8"/>
        <v>200</v>
      </c>
      <c r="N242" s="227" t="s">
        <v>530</v>
      </c>
    </row>
    <row r="243" s="210" customFormat="1" ht="37" customHeight="1" spans="1:14">
      <c r="A243" s="220">
        <v>236</v>
      </c>
      <c r="B243" s="227">
        <v>2100799</v>
      </c>
      <c r="C243" s="227">
        <v>303</v>
      </c>
      <c r="D243" s="227">
        <v>509</v>
      </c>
      <c r="E243" s="224" t="s">
        <v>906</v>
      </c>
      <c r="F243" s="228" t="s">
        <v>534</v>
      </c>
      <c r="G243" s="227" t="s">
        <v>907</v>
      </c>
      <c r="H243" s="227" t="s">
        <v>907</v>
      </c>
      <c r="I243" s="227" t="s">
        <v>453</v>
      </c>
      <c r="J243" s="227" t="s">
        <v>441</v>
      </c>
      <c r="K243" s="264">
        <v>0</v>
      </c>
      <c r="L243" s="263">
        <v>52.3606</v>
      </c>
      <c r="M243" s="264">
        <f t="shared" si="8"/>
        <v>52.3606</v>
      </c>
      <c r="N243" s="227" t="s">
        <v>438</v>
      </c>
    </row>
    <row r="244" s="210" customFormat="1" ht="39" customHeight="1" spans="1:14">
      <c r="A244" s="220">
        <v>237</v>
      </c>
      <c r="B244" s="224">
        <v>2170399</v>
      </c>
      <c r="C244" s="228">
        <v>302</v>
      </c>
      <c r="D244" s="224">
        <v>502</v>
      </c>
      <c r="E244" s="224" t="s">
        <v>908</v>
      </c>
      <c r="F244" s="228" t="s">
        <v>909</v>
      </c>
      <c r="G244" s="227" t="s">
        <v>526</v>
      </c>
      <c r="H244" s="227" t="s">
        <v>526</v>
      </c>
      <c r="I244" s="228" t="s">
        <v>436</v>
      </c>
      <c r="J244" s="228" t="s">
        <v>441</v>
      </c>
      <c r="K244" s="264">
        <v>60</v>
      </c>
      <c r="L244" s="263">
        <v>10</v>
      </c>
      <c r="M244" s="264">
        <f t="shared" si="8"/>
        <v>70</v>
      </c>
      <c r="N244" s="227" t="s">
        <v>438</v>
      </c>
    </row>
    <row r="245" s="210" customFormat="1" ht="49" customHeight="1" spans="1:14">
      <c r="A245" s="220">
        <v>238</v>
      </c>
      <c r="B245" s="224">
        <v>2130803</v>
      </c>
      <c r="C245" s="228">
        <v>30399</v>
      </c>
      <c r="D245" s="224">
        <v>50999</v>
      </c>
      <c r="E245" s="228" t="s">
        <v>910</v>
      </c>
      <c r="F245" s="228" t="s">
        <v>483</v>
      </c>
      <c r="G245" s="228" t="s">
        <v>488</v>
      </c>
      <c r="H245" s="228" t="s">
        <v>911</v>
      </c>
      <c r="I245" s="228" t="s">
        <v>436</v>
      </c>
      <c r="J245" s="228" t="s">
        <v>437</v>
      </c>
      <c r="K245" s="264">
        <v>129.6</v>
      </c>
      <c r="L245" s="263">
        <v>25.07</v>
      </c>
      <c r="M245" s="264">
        <f t="shared" si="8"/>
        <v>154.67</v>
      </c>
      <c r="N245" s="227" t="s">
        <v>438</v>
      </c>
    </row>
    <row r="246" s="210" customFormat="1" ht="34" customHeight="1" spans="1:14">
      <c r="A246" s="220">
        <v>239</v>
      </c>
      <c r="B246" s="224">
        <v>2130803</v>
      </c>
      <c r="C246" s="228">
        <v>30399</v>
      </c>
      <c r="D246" s="224">
        <v>50999</v>
      </c>
      <c r="E246" s="224" t="s">
        <v>912</v>
      </c>
      <c r="F246" s="228" t="s">
        <v>913</v>
      </c>
      <c r="G246" s="228" t="s">
        <v>508</v>
      </c>
      <c r="H246" s="228" t="s">
        <v>492</v>
      </c>
      <c r="I246" s="224" t="s">
        <v>436</v>
      </c>
      <c r="J246" s="227" t="s">
        <v>437</v>
      </c>
      <c r="K246" s="264">
        <v>0</v>
      </c>
      <c r="L246" s="263">
        <v>328</v>
      </c>
      <c r="M246" s="264">
        <f t="shared" si="8"/>
        <v>328</v>
      </c>
      <c r="N246" s="227" t="s">
        <v>438</v>
      </c>
    </row>
    <row r="247" spans="10:13">
      <c r="J247" s="50"/>
      <c r="K247" s="254"/>
      <c r="L247" s="255"/>
      <c r="M247" s="254"/>
    </row>
    <row r="248" spans="10:13">
      <c r="J248" s="50"/>
      <c r="K248" s="254"/>
      <c r="L248" s="255"/>
      <c r="M248" s="254"/>
    </row>
    <row r="249" spans="10:13">
      <c r="J249" s="50"/>
      <c r="K249" s="254"/>
      <c r="L249" s="255"/>
      <c r="M249" s="254"/>
    </row>
    <row r="250" spans="10:13">
      <c r="J250" s="50"/>
      <c r="K250" s="254"/>
      <c r="L250" s="255"/>
      <c r="M250" s="254"/>
    </row>
    <row r="251" spans="9:13">
      <c r="I251" s="215"/>
      <c r="J251" s="50"/>
      <c r="K251" s="254"/>
      <c r="L251" s="255"/>
      <c r="M251" s="254"/>
    </row>
    <row r="252" spans="9:13">
      <c r="I252" s="215"/>
      <c r="J252" s="50"/>
      <c r="K252" s="254"/>
      <c r="L252" s="255"/>
      <c r="M252" s="254"/>
    </row>
    <row r="253" spans="9:13">
      <c r="I253" s="215"/>
      <c r="J253" s="50"/>
      <c r="K253" s="254"/>
      <c r="L253" s="255"/>
      <c r="M253" s="254"/>
    </row>
    <row r="254" spans="9:13">
      <c r="I254" s="215"/>
      <c r="J254" s="50"/>
      <c r="K254" s="254"/>
      <c r="L254" s="255"/>
      <c r="M254" s="254"/>
    </row>
    <row r="255" spans="9:13">
      <c r="I255" s="215"/>
      <c r="J255" s="50"/>
      <c r="K255" s="254"/>
      <c r="L255" s="255"/>
      <c r="M255" s="254"/>
    </row>
    <row r="256" spans="9:13">
      <c r="I256" s="215"/>
      <c r="J256" s="50"/>
      <c r="K256" s="254"/>
      <c r="L256" s="255"/>
      <c r="M256" s="254"/>
    </row>
    <row r="257" spans="9:13">
      <c r="I257" s="215"/>
      <c r="J257" s="50"/>
      <c r="K257" s="254"/>
      <c r="L257" s="255"/>
      <c r="M257" s="254"/>
    </row>
    <row r="258" spans="9:13">
      <c r="I258" s="215"/>
      <c r="J258" s="50"/>
      <c r="K258" s="254"/>
      <c r="L258" s="255"/>
      <c r="M258" s="254"/>
    </row>
    <row r="259" spans="9:13">
      <c r="I259" s="215"/>
      <c r="J259" s="50"/>
      <c r="K259" s="254"/>
      <c r="L259" s="255"/>
      <c r="M259" s="254"/>
    </row>
    <row r="260" spans="9:13">
      <c r="I260" s="215"/>
      <c r="J260" s="50"/>
      <c r="K260" s="254"/>
      <c r="L260" s="255"/>
      <c r="M260" s="254"/>
    </row>
    <row r="261" spans="9:13">
      <c r="I261" s="215"/>
      <c r="J261" s="50"/>
      <c r="K261" s="254"/>
      <c r="L261" s="255"/>
      <c r="M261" s="254"/>
    </row>
    <row r="262" spans="9:13">
      <c r="I262" s="215"/>
      <c r="J262" s="50"/>
      <c r="K262" s="254"/>
      <c r="L262" s="255"/>
      <c r="M262" s="254"/>
    </row>
    <row r="263" spans="9:13">
      <c r="I263" s="215"/>
      <c r="J263" s="50"/>
      <c r="K263" s="254"/>
      <c r="L263" s="255"/>
      <c r="M263" s="254"/>
    </row>
    <row r="264" spans="9:13">
      <c r="I264" s="215"/>
      <c r="J264" s="50"/>
      <c r="K264" s="254"/>
      <c r="L264" s="255"/>
      <c r="M264" s="254"/>
    </row>
    <row r="265" spans="10:13">
      <c r="J265" s="50"/>
      <c r="K265" s="254"/>
      <c r="L265" s="255"/>
      <c r="M265" s="254"/>
    </row>
    <row r="266" spans="10:13">
      <c r="J266" s="50"/>
      <c r="K266" s="254"/>
      <c r="L266" s="255"/>
      <c r="M266" s="254"/>
    </row>
    <row r="267" spans="10:13">
      <c r="J267" s="50"/>
      <c r="K267" s="254"/>
      <c r="L267" s="255"/>
      <c r="M267" s="254"/>
    </row>
    <row r="268" spans="10:13">
      <c r="J268" s="50"/>
      <c r="K268" s="254"/>
      <c r="L268" s="255"/>
      <c r="M268" s="254"/>
    </row>
    <row r="269" spans="10:13">
      <c r="J269" s="50"/>
      <c r="K269" s="254"/>
      <c r="L269" s="255"/>
      <c r="M269" s="254"/>
    </row>
    <row r="270" spans="10:13">
      <c r="J270" s="50"/>
      <c r="K270" s="254"/>
      <c r="L270" s="255"/>
      <c r="M270" s="254"/>
    </row>
    <row r="271" spans="10:13">
      <c r="J271" s="50"/>
      <c r="K271" s="254"/>
      <c r="L271" s="255"/>
      <c r="M271" s="254"/>
    </row>
    <row r="272" spans="10:13">
      <c r="J272" s="50"/>
      <c r="K272" s="254"/>
      <c r="L272" s="255"/>
      <c r="M272" s="254"/>
    </row>
  </sheetData>
  <autoFilter ref="A4:XDG246">
    <extLst/>
  </autoFilter>
  <mergeCells count="4">
    <mergeCell ref="A1:C1"/>
    <mergeCell ref="A2:N2"/>
    <mergeCell ref="A3:D3"/>
    <mergeCell ref="H3:I3"/>
  </mergeCells>
  <dataValidations count="3">
    <dataValidation type="list" allowBlank="1" showInputMessage="1" showErrorMessage="1" sqref="N7:N39 N41:N246">
      <formula1>"000 非“三保”支出,003001 保工资,003002 保运转,003003 保基本民生,004 三保以外刚性支出"</formula1>
    </dataValidation>
    <dataValidation type="list" allowBlank="1" showInputMessage="1" showErrorMessage="1" sqref="J7 J46 J242 J11:J12 J14:J16 J20:J39 J41:J44 J49:J54 J56:J124 J136:J174 J177:J183 J186:J223 J244:J246">
      <formula1>"人员类,运转类,特定类目标"</formula1>
    </dataValidation>
    <dataValidation type="list" allowBlank="1" showInputMessage="1" showErrorMessage="1" sqref="I7 I46 I242 I14:I16 I20:I39 I41:I44 I50:I54 I56:I95 I97:I108 I111:I115 I122:I124 I136:I156 I161:I174 I177:I183 I186:I223 I244:I246">
      <formula1>"新增,延续"</formula1>
    </dataValidation>
  </dataValidations>
  <pageMargins left="0.472222222222222" right="0.314583333333333" top="0.944444444444444" bottom="0.708333333333333" header="0.196527777777778" footer="0.432638888888889"/>
  <pageSetup paperSize="9" scale="95" firstPageNumber="10" fitToHeight="0" orientation="landscape" useFirstPageNumber="1" horizontalDpi="600"/>
  <headerFooter>
    <oddFooter>&amp;C&amp;12&amp;P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封面 </vt:lpstr>
      <vt:lpstr>目录</vt:lpstr>
      <vt:lpstr>一.一般公共预算</vt:lpstr>
      <vt:lpstr>财政收入</vt:lpstr>
      <vt:lpstr>非税收入</vt:lpstr>
      <vt:lpstr>债务收入</vt:lpstr>
      <vt:lpstr>平衡表</vt:lpstr>
      <vt:lpstr>支出汇总表</vt:lpstr>
      <vt:lpstr>项目</vt:lpstr>
      <vt:lpstr>一般债</vt:lpstr>
      <vt:lpstr>一般债务限额余额</vt:lpstr>
      <vt:lpstr>二.基金 </vt:lpstr>
      <vt:lpstr>基金收入</vt:lpstr>
      <vt:lpstr>基金支出</vt:lpstr>
      <vt:lpstr>专项债务限额余额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thtf</cp:lastModifiedBy>
  <dcterms:created xsi:type="dcterms:W3CDTF">2023-10-05T14:01:00Z</dcterms:created>
  <dcterms:modified xsi:type="dcterms:W3CDTF">2025-12-22T09:18:19Z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839750BFF4B4E90CC6FDD968046C1C88</vt:lpwstr>
  </property>
  <property fmtid="{D5CDD505-2E9C-101B-9397-08002B2CF9AE}" pid="3" name="KSOProductBuildVer">
    <vt:lpwstr>2052-11.8.2.12128</vt:lpwstr>
  </property>
</Properties>
</file>