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<sst xmlns="http://schemas.openxmlformats.org/spreadsheetml/2006/main" count="58" uniqueCount="48">
  <si>
    <t>溆浦县2023年农业社会化服务验收面积及资金核算统计表</t>
  </si>
  <si>
    <t>填报单位：溆浦县农业社会化服务工作领导小组办公室　　　　　　　　　　　　　　　　　　　　　　　　　　　　　　　　　　统计时间：2023年12月22日　　　　　　　　　　　　　　　　　　　　　　　　　　　　　　　　　　　　　　　　</t>
  </si>
  <si>
    <t>序号</t>
  </si>
  <si>
    <t>服务组织名称</t>
  </si>
  <si>
    <t>联系人</t>
  </si>
  <si>
    <t xml:space="preserve">服务环节   </t>
  </si>
  <si>
    <t>小计</t>
  </si>
  <si>
    <t>秸秆综合利用</t>
  </si>
  <si>
    <t xml:space="preserve"> 病虫害防控</t>
  </si>
  <si>
    <t xml:space="preserve"> 烘干作业</t>
  </si>
  <si>
    <t>初加工</t>
  </si>
  <si>
    <t>小农户面积（亩）</t>
  </si>
  <si>
    <t>奖补资金（元）</t>
  </si>
  <si>
    <t>规模种植户面积（亩）</t>
  </si>
  <si>
    <t>服务面积（亩）</t>
  </si>
  <si>
    <t>服务总面积（亩）</t>
  </si>
  <si>
    <t>奖补金额</t>
  </si>
  <si>
    <t>溆浦英靖种养服务合作社</t>
  </si>
  <si>
    <t>向英冬</t>
  </si>
  <si>
    <t>溆浦县生态园专业合作社</t>
  </si>
  <si>
    <t>刘仁仙</t>
  </si>
  <si>
    <t>溆浦共创农机专业合作社</t>
  </si>
  <si>
    <t>刘刚让</t>
  </si>
  <si>
    <t>溆浦农跃农机专业合作社</t>
  </si>
  <si>
    <t>刘芳均</t>
  </si>
  <si>
    <t>溆浦春阳农机专业合作社</t>
  </si>
  <si>
    <t>向延尚</t>
  </si>
  <si>
    <t>溆浦县昌洪农机耕种农民专业合作社</t>
  </si>
  <si>
    <t>向丽君</t>
  </si>
  <si>
    <t>湖南绿之然农业发展股份有限公司</t>
  </si>
  <si>
    <t>李广</t>
  </si>
  <si>
    <t>溆浦县绿丰农机农民专业合作社</t>
  </si>
  <si>
    <t>邓成欢
舒均铁</t>
  </si>
  <si>
    <t>溆浦天鹰农机服务专业合作社</t>
  </si>
  <si>
    <t>贺莉花</t>
  </si>
  <si>
    <t>湖南佳家友农机专业合作社</t>
  </si>
  <si>
    <t>舒采贵</t>
  </si>
  <si>
    <t>溆浦众农农业专业合作社</t>
  </si>
  <si>
    <t>张云</t>
  </si>
  <si>
    <t>溆浦农飞客农业科技有限公司</t>
  </si>
  <si>
    <t>许坤泰
刘春来</t>
  </si>
  <si>
    <t>溆浦为民农机农民专业合作社</t>
  </si>
  <si>
    <t>舒均祥
王艳艳</t>
  </si>
  <si>
    <t>溆浦县宏鹤优质杂交水稻专业合作社</t>
  </si>
  <si>
    <t>谌勇军</t>
  </si>
  <si>
    <t>供销合作联社</t>
  </si>
  <si>
    <t>农机事务中心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</si>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</sst>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76" fontId="0" fillId="0" borderId="0" xfId="0" applyNumberForma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6" fontId="4" fillId="3" borderId="9" xfId="0" applyNumberFormat="1" applyFont="1" applyFill="1" applyBorder="1" applyAlignment="1">
      <alignment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tabSelected="1" workbookViewId="0">
      <selection activeCell="J16" sqref="J16"/>
    </sheetView>
  </sheetViews>
  <sheetFormatPr defaultColWidth="9" defaultRowHeight="13.5"/>
  <cols>
    <col min="1" max="1" width="3.375" customWidth="1"/>
    <col min="2" max="2" width="10.5" customWidth="1"/>
    <col min="3" max="3" width="6.25" customWidth="1"/>
    <col min="4" max="4" width="7.625" customWidth="1"/>
    <col min="5" max="5" width="8.625" customWidth="1"/>
    <col min="6" max="6" width="8.5" customWidth="1"/>
    <col min="7" max="7" width="8.625" customWidth="1"/>
    <col min="8" max="8" width="7" customWidth="1"/>
    <col min="9" max="9" width="8.625" customWidth="1"/>
    <col min="10" max="10" width="7.5" customWidth="1"/>
    <col min="11" max="11" width="8.625" customWidth="1"/>
    <col min="12" max="12" width="6" customWidth="1"/>
    <col min="13" max="13" width="7.25" customWidth="1"/>
    <col min="14" max="14" width="7.625" customWidth="1"/>
    <col min="15" max="15" width="8.5" customWidth="1"/>
    <col min="16" max="16" width="6.25" customWidth="1"/>
    <col min="17" max="17" width="5.875" customWidth="1"/>
    <col min="18" max="18" width="8.75" customWidth="1"/>
    <col min="19" max="19" width="10.625" style="6" customWidth="1"/>
  </cols>
  <sheetData>
    <row r="1" s="1" customFormat="1" ht="22.5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31"/>
    </row>
    <row r="2" s="2" customForma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32"/>
    </row>
    <row r="3" s="1" customFormat="1" ht="21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3" t="s">
        <v>6</v>
      </c>
      <c r="S3" s="34"/>
    </row>
    <row r="4" s="1" customFormat="1" ht="23" customHeight="1" spans="1:19">
      <c r="A4" s="9"/>
      <c r="B4" s="9"/>
      <c r="C4" s="9"/>
      <c r="D4" s="9" t="s">
        <v>7</v>
      </c>
      <c r="E4" s="9"/>
      <c r="F4" s="9"/>
      <c r="G4" s="9"/>
      <c r="H4" s="10" t="s">
        <v>8</v>
      </c>
      <c r="I4" s="28"/>
      <c r="J4" s="28"/>
      <c r="K4" s="29"/>
      <c r="L4" s="9" t="s">
        <v>9</v>
      </c>
      <c r="M4" s="9"/>
      <c r="N4" s="9"/>
      <c r="O4" s="9"/>
      <c r="P4" s="28" t="s">
        <v>10</v>
      </c>
      <c r="Q4" s="29"/>
      <c r="R4" s="35"/>
      <c r="S4" s="36"/>
    </row>
    <row r="5" s="1" customFormat="1" ht="36" customHeight="1" spans="1:19">
      <c r="A5" s="9"/>
      <c r="B5" s="9"/>
      <c r="C5" s="9"/>
      <c r="D5" s="9" t="s">
        <v>11</v>
      </c>
      <c r="E5" s="11" t="s">
        <v>12</v>
      </c>
      <c r="F5" s="9" t="s">
        <v>13</v>
      </c>
      <c r="G5" s="11" t="s">
        <v>12</v>
      </c>
      <c r="H5" s="9" t="s">
        <v>11</v>
      </c>
      <c r="I5" s="11" t="s">
        <v>12</v>
      </c>
      <c r="J5" s="9" t="s">
        <v>13</v>
      </c>
      <c r="K5" s="11" t="s">
        <v>12</v>
      </c>
      <c r="L5" s="9" t="s">
        <v>11</v>
      </c>
      <c r="M5" s="11" t="s">
        <v>12</v>
      </c>
      <c r="N5" s="9" t="s">
        <v>13</v>
      </c>
      <c r="O5" s="11" t="s">
        <v>12</v>
      </c>
      <c r="P5" s="9" t="s">
        <v>14</v>
      </c>
      <c r="Q5" s="11" t="s">
        <v>12</v>
      </c>
      <c r="R5" s="37" t="s">
        <v>15</v>
      </c>
      <c r="S5" s="38" t="s">
        <v>16</v>
      </c>
    </row>
    <row r="6" s="3" customFormat="1" ht="23" customHeight="1" spans="1:19">
      <c r="A6" s="12">
        <v>1</v>
      </c>
      <c r="B6" s="13" t="s">
        <v>17</v>
      </c>
      <c r="C6" s="12" t="s">
        <v>18</v>
      </c>
      <c r="D6" s="14">
        <v>1335.97</v>
      </c>
      <c r="E6" s="14">
        <f t="shared" ref="E6:E12" si="0">D6*25</f>
        <v>33399.25</v>
      </c>
      <c r="F6" s="14">
        <v>1025.24</v>
      </c>
      <c r="G6" s="14">
        <f t="shared" ref="G6:G13" si="1">F6*24</f>
        <v>24605.76</v>
      </c>
      <c r="H6" s="14">
        <v>510.7</v>
      </c>
      <c r="I6" s="14">
        <f t="shared" ref="I6:I13" si="2">H6*29.9</f>
        <v>15269.93</v>
      </c>
      <c r="J6" s="14">
        <v>111</v>
      </c>
      <c r="K6" s="14">
        <f t="shared" ref="K6:K13" si="3">J6*29</f>
        <v>3219</v>
      </c>
      <c r="L6" s="14"/>
      <c r="M6" s="14">
        <f t="shared" ref="M6:M12" si="4">L6*25</f>
        <v>0</v>
      </c>
      <c r="N6" s="14">
        <v>475.58</v>
      </c>
      <c r="O6" s="30">
        <f t="shared" ref="O6:O13" si="5">N6*24</f>
        <v>11413.92</v>
      </c>
      <c r="P6" s="14"/>
      <c r="Q6" s="14">
        <f t="shared" ref="Q6:Q13" si="6">P6*10</f>
        <v>0</v>
      </c>
      <c r="R6" s="14">
        <f t="shared" ref="R6:R12" si="7">D6+F6+H6+J6+L6+N6+P6</f>
        <v>3458.49</v>
      </c>
      <c r="S6" s="39">
        <f t="shared" ref="S6:S12" si="8">E6+G6+I6+K6+M6+O6+Q6</f>
        <v>87907.86</v>
      </c>
    </row>
    <row r="7" s="4" customFormat="1" ht="22" customHeight="1" spans="1:19">
      <c r="A7" s="12">
        <v>2</v>
      </c>
      <c r="B7" s="13" t="s">
        <v>19</v>
      </c>
      <c r="C7" s="12" t="s">
        <v>20</v>
      </c>
      <c r="D7" s="14">
        <v>340.37</v>
      </c>
      <c r="E7" s="14">
        <f t="shared" si="0"/>
        <v>8509.25</v>
      </c>
      <c r="F7" s="14">
        <v>257.28</v>
      </c>
      <c r="G7" s="14">
        <f t="shared" si="1"/>
        <v>6174.72</v>
      </c>
      <c r="H7" s="14"/>
      <c r="I7" s="14">
        <f t="shared" si="2"/>
        <v>0</v>
      </c>
      <c r="J7" s="14"/>
      <c r="K7" s="14">
        <f t="shared" si="3"/>
        <v>0</v>
      </c>
      <c r="L7" s="14">
        <v>145.9</v>
      </c>
      <c r="M7" s="14">
        <f t="shared" si="4"/>
        <v>3647.5</v>
      </c>
      <c r="N7" s="14">
        <v>895.49</v>
      </c>
      <c r="O7" s="14">
        <f t="shared" si="5"/>
        <v>21491.76</v>
      </c>
      <c r="P7" s="14"/>
      <c r="Q7" s="14">
        <f t="shared" si="6"/>
        <v>0</v>
      </c>
      <c r="R7" s="14">
        <f t="shared" si="7"/>
        <v>1639.04</v>
      </c>
      <c r="S7" s="39">
        <f t="shared" si="8"/>
        <v>39823.23</v>
      </c>
    </row>
    <row r="8" s="3" customFormat="1" ht="25" customHeight="1" spans="1:19">
      <c r="A8" s="12">
        <v>3</v>
      </c>
      <c r="B8" s="13" t="s">
        <v>21</v>
      </c>
      <c r="C8" s="12" t="s">
        <v>22</v>
      </c>
      <c r="D8" s="14">
        <v>602.8</v>
      </c>
      <c r="E8" s="14">
        <f t="shared" si="0"/>
        <v>15070</v>
      </c>
      <c r="F8" s="14">
        <v>709.2</v>
      </c>
      <c r="G8" s="14">
        <f t="shared" si="1"/>
        <v>17020.8</v>
      </c>
      <c r="H8" s="14"/>
      <c r="I8" s="14">
        <f t="shared" si="2"/>
        <v>0</v>
      </c>
      <c r="J8" s="14">
        <v>729.32</v>
      </c>
      <c r="K8" s="14">
        <f t="shared" si="3"/>
        <v>21150.28</v>
      </c>
      <c r="L8" s="14">
        <v>46</v>
      </c>
      <c r="M8" s="14">
        <f t="shared" si="4"/>
        <v>1150</v>
      </c>
      <c r="N8" s="14">
        <v>296.7</v>
      </c>
      <c r="O8" s="14">
        <f t="shared" si="5"/>
        <v>7120.8</v>
      </c>
      <c r="P8" s="14"/>
      <c r="Q8" s="14">
        <f t="shared" si="6"/>
        <v>0</v>
      </c>
      <c r="R8" s="14">
        <f t="shared" si="7"/>
        <v>2384.02</v>
      </c>
      <c r="S8" s="39">
        <f t="shared" si="8"/>
        <v>61511.88</v>
      </c>
    </row>
    <row r="9" s="4" customFormat="1" ht="22" customHeight="1" spans="1:19">
      <c r="A9" s="12">
        <v>4</v>
      </c>
      <c r="B9" s="13" t="s">
        <v>23</v>
      </c>
      <c r="C9" s="12" t="s">
        <v>24</v>
      </c>
      <c r="D9" s="14"/>
      <c r="E9" s="14">
        <f t="shared" si="0"/>
        <v>0</v>
      </c>
      <c r="F9" s="14"/>
      <c r="G9" s="14">
        <f t="shared" si="1"/>
        <v>0</v>
      </c>
      <c r="H9" s="14">
        <v>277.4</v>
      </c>
      <c r="I9" s="14">
        <f t="shared" si="2"/>
        <v>8294.26</v>
      </c>
      <c r="J9" s="14">
        <v>219.26</v>
      </c>
      <c r="K9" s="14">
        <f t="shared" si="3"/>
        <v>6358.54</v>
      </c>
      <c r="L9" s="14"/>
      <c r="M9" s="14">
        <f t="shared" si="4"/>
        <v>0</v>
      </c>
      <c r="N9" s="14"/>
      <c r="O9" s="14">
        <f t="shared" si="5"/>
        <v>0</v>
      </c>
      <c r="P9" s="14"/>
      <c r="Q9" s="14">
        <f t="shared" si="6"/>
        <v>0</v>
      </c>
      <c r="R9" s="14">
        <f t="shared" si="7"/>
        <v>496.66</v>
      </c>
      <c r="S9" s="39">
        <f t="shared" si="8"/>
        <v>14652.8</v>
      </c>
    </row>
    <row r="10" s="4" customFormat="1" ht="22" customHeight="1" spans="1:19">
      <c r="A10" s="12">
        <v>5</v>
      </c>
      <c r="B10" s="13" t="s">
        <v>25</v>
      </c>
      <c r="C10" s="12" t="s">
        <v>26</v>
      </c>
      <c r="D10" s="14">
        <v>2364.07</v>
      </c>
      <c r="E10" s="14">
        <f t="shared" si="0"/>
        <v>59101.75</v>
      </c>
      <c r="F10" s="14">
        <v>2383.99</v>
      </c>
      <c r="G10" s="14">
        <f t="shared" si="1"/>
        <v>57215.76</v>
      </c>
      <c r="H10" s="14"/>
      <c r="I10" s="14">
        <f t="shared" si="2"/>
        <v>0</v>
      </c>
      <c r="J10" s="14"/>
      <c r="K10" s="14">
        <f t="shared" si="3"/>
        <v>0</v>
      </c>
      <c r="L10" s="14">
        <v>108</v>
      </c>
      <c r="M10" s="14">
        <f t="shared" si="4"/>
        <v>2700</v>
      </c>
      <c r="N10" s="14">
        <v>3674</v>
      </c>
      <c r="O10" s="14">
        <f t="shared" si="5"/>
        <v>88176</v>
      </c>
      <c r="P10" s="14">
        <v>2253.4</v>
      </c>
      <c r="Q10" s="14">
        <f t="shared" si="6"/>
        <v>22534</v>
      </c>
      <c r="R10" s="14">
        <f t="shared" si="7"/>
        <v>10783.46</v>
      </c>
      <c r="S10" s="39">
        <f t="shared" si="8"/>
        <v>229727.51</v>
      </c>
    </row>
    <row r="11" s="4" customFormat="1" ht="37" customHeight="1" spans="1:19">
      <c r="A11" s="12">
        <v>6</v>
      </c>
      <c r="B11" s="13" t="s">
        <v>27</v>
      </c>
      <c r="C11" s="12" t="s">
        <v>28</v>
      </c>
      <c r="D11" s="14">
        <v>519.3</v>
      </c>
      <c r="E11" s="14">
        <f t="shared" si="0"/>
        <v>12982.5</v>
      </c>
      <c r="F11" s="14">
        <v>1366</v>
      </c>
      <c r="G11" s="14">
        <f t="shared" si="1"/>
        <v>32784</v>
      </c>
      <c r="H11" s="14"/>
      <c r="I11" s="14">
        <f t="shared" si="2"/>
        <v>0</v>
      </c>
      <c r="J11" s="14"/>
      <c r="K11" s="14">
        <f t="shared" si="3"/>
        <v>0</v>
      </c>
      <c r="L11" s="14">
        <v>37</v>
      </c>
      <c r="M11" s="14">
        <f t="shared" si="4"/>
        <v>925</v>
      </c>
      <c r="N11" s="14">
        <v>2204</v>
      </c>
      <c r="O11" s="14">
        <f t="shared" si="5"/>
        <v>52896</v>
      </c>
      <c r="P11" s="14">
        <v>1367</v>
      </c>
      <c r="Q11" s="14">
        <f t="shared" si="6"/>
        <v>13670</v>
      </c>
      <c r="R11" s="14">
        <f t="shared" si="7"/>
        <v>5493.3</v>
      </c>
      <c r="S11" s="39">
        <f t="shared" si="8"/>
        <v>113257.5</v>
      </c>
    </row>
    <row r="12" s="5" customFormat="1" ht="27" customHeight="1" spans="1:19">
      <c r="A12" s="12">
        <v>7</v>
      </c>
      <c r="B12" s="13" t="s">
        <v>29</v>
      </c>
      <c r="C12" s="12" t="s">
        <v>30</v>
      </c>
      <c r="D12" s="14"/>
      <c r="E12" s="14">
        <f t="shared" si="0"/>
        <v>0</v>
      </c>
      <c r="F12" s="14">
        <v>550.53</v>
      </c>
      <c r="G12" s="14">
        <f t="shared" si="1"/>
        <v>13212.72</v>
      </c>
      <c r="H12" s="14"/>
      <c r="I12" s="14">
        <f t="shared" si="2"/>
        <v>0</v>
      </c>
      <c r="J12" s="14"/>
      <c r="K12" s="14">
        <f t="shared" si="3"/>
        <v>0</v>
      </c>
      <c r="L12" s="14"/>
      <c r="M12" s="14">
        <f t="shared" si="4"/>
        <v>0</v>
      </c>
      <c r="N12" s="14">
        <v>1437</v>
      </c>
      <c r="O12" s="14">
        <f t="shared" si="5"/>
        <v>34488</v>
      </c>
      <c r="P12" s="14">
        <v>1670</v>
      </c>
      <c r="Q12" s="14">
        <f t="shared" si="6"/>
        <v>16700</v>
      </c>
      <c r="R12" s="14">
        <f t="shared" si="7"/>
        <v>3657.53</v>
      </c>
      <c r="S12" s="39">
        <f t="shared" si="8"/>
        <v>64400.72</v>
      </c>
    </row>
    <row r="13" s="4" customFormat="1" ht="22" customHeight="1" spans="1:19">
      <c r="A13" s="12">
        <v>8</v>
      </c>
      <c r="B13" s="13" t="s">
        <v>31</v>
      </c>
      <c r="C13" s="15" t="s">
        <v>32</v>
      </c>
      <c r="D13" s="13"/>
      <c r="E13" s="14">
        <f t="shared" ref="E13:E20" si="9">D13*25</f>
        <v>0</v>
      </c>
      <c r="F13" s="14">
        <v>1676.69</v>
      </c>
      <c r="G13" s="14">
        <f t="shared" ref="G13:G20" si="10">F13*24</f>
        <v>40240.56</v>
      </c>
      <c r="H13" s="14"/>
      <c r="I13" s="14">
        <f t="shared" ref="I13:I19" si="11">H13*29.9</f>
        <v>0</v>
      </c>
      <c r="J13" s="14">
        <v>1743</v>
      </c>
      <c r="K13" s="14">
        <f t="shared" ref="K13:K19" si="12">J13*29</f>
        <v>50547</v>
      </c>
      <c r="L13" s="14"/>
      <c r="M13" s="14">
        <f t="shared" ref="M13:M19" si="13">L13*25</f>
        <v>0</v>
      </c>
      <c r="N13" s="14">
        <v>1743</v>
      </c>
      <c r="O13" s="14">
        <f t="shared" ref="O13:O19" si="14">N13*24</f>
        <v>41832</v>
      </c>
      <c r="P13" s="14"/>
      <c r="Q13" s="14">
        <f t="shared" ref="Q13:Q19" si="15">P13*10</f>
        <v>0</v>
      </c>
      <c r="R13" s="14">
        <f t="shared" ref="R13:R19" si="16">D13+F13+H13+J13+L13+N13+P13</f>
        <v>5162.69</v>
      </c>
      <c r="S13" s="39">
        <f t="shared" ref="S13:S19" si="17">E13+G13+I13+K13+M13+O13+Q13</f>
        <v>132619.56</v>
      </c>
    </row>
    <row r="14" s="5" customFormat="1" ht="22" customHeight="1" spans="1:19">
      <c r="A14" s="12">
        <v>9</v>
      </c>
      <c r="B14" s="13" t="s">
        <v>33</v>
      </c>
      <c r="C14" s="12" t="s">
        <v>34</v>
      </c>
      <c r="D14" s="14">
        <v>449.92</v>
      </c>
      <c r="E14" s="14">
        <f t="shared" si="9"/>
        <v>11248</v>
      </c>
      <c r="F14" s="14">
        <v>3174.49</v>
      </c>
      <c r="G14" s="14">
        <f t="shared" si="10"/>
        <v>76187.76</v>
      </c>
      <c r="H14" s="14"/>
      <c r="I14" s="14">
        <f t="shared" si="11"/>
        <v>0</v>
      </c>
      <c r="J14" s="14">
        <v>5986.67</v>
      </c>
      <c r="K14" s="14">
        <f t="shared" si="12"/>
        <v>173613.43</v>
      </c>
      <c r="L14" s="14"/>
      <c r="M14" s="14">
        <f t="shared" si="13"/>
        <v>0</v>
      </c>
      <c r="N14" s="14">
        <v>2662.45</v>
      </c>
      <c r="O14" s="14">
        <f t="shared" si="14"/>
        <v>63898.8</v>
      </c>
      <c r="P14" s="14"/>
      <c r="Q14" s="14">
        <f t="shared" si="15"/>
        <v>0</v>
      </c>
      <c r="R14" s="14">
        <f t="shared" si="16"/>
        <v>12273.53</v>
      </c>
      <c r="S14" s="39">
        <f t="shared" si="17"/>
        <v>324947.99</v>
      </c>
    </row>
    <row r="15" s="4" customFormat="1" ht="23" customHeight="1" spans="1:19">
      <c r="A15" s="12">
        <v>10</v>
      </c>
      <c r="B15" s="13" t="s">
        <v>35</v>
      </c>
      <c r="C15" s="12" t="s">
        <v>36</v>
      </c>
      <c r="D15" s="14">
        <v>162.5</v>
      </c>
      <c r="E15" s="14">
        <f t="shared" si="9"/>
        <v>4062.5</v>
      </c>
      <c r="F15" s="14">
        <v>1751.77</v>
      </c>
      <c r="G15" s="14">
        <f t="shared" si="10"/>
        <v>42042.48</v>
      </c>
      <c r="H15" s="14"/>
      <c r="I15" s="14">
        <f t="shared" si="11"/>
        <v>0</v>
      </c>
      <c r="J15" s="14">
        <v>457.39</v>
      </c>
      <c r="K15" s="14">
        <f t="shared" si="12"/>
        <v>13264.31</v>
      </c>
      <c r="L15" s="14"/>
      <c r="M15" s="14">
        <f t="shared" si="13"/>
        <v>0</v>
      </c>
      <c r="N15" s="14">
        <v>950</v>
      </c>
      <c r="O15" s="14">
        <f t="shared" si="14"/>
        <v>22800</v>
      </c>
      <c r="P15" s="14">
        <v>820.7</v>
      </c>
      <c r="Q15" s="14">
        <f t="shared" si="15"/>
        <v>8207</v>
      </c>
      <c r="R15" s="14">
        <f t="shared" si="16"/>
        <v>4142.36</v>
      </c>
      <c r="S15" s="39">
        <f t="shared" si="17"/>
        <v>90376.29</v>
      </c>
    </row>
    <row r="16" s="4" customFormat="1" ht="22" customHeight="1" spans="1:19">
      <c r="A16" s="12">
        <v>11</v>
      </c>
      <c r="B16" s="13" t="s">
        <v>37</v>
      </c>
      <c r="C16" s="12" t="s">
        <v>38</v>
      </c>
      <c r="D16" s="14">
        <v>1242.7</v>
      </c>
      <c r="E16" s="14">
        <f t="shared" si="9"/>
        <v>31067.5</v>
      </c>
      <c r="F16" s="14">
        <v>69.7</v>
      </c>
      <c r="G16" s="14">
        <f t="shared" si="10"/>
        <v>1672.8</v>
      </c>
      <c r="H16" s="14"/>
      <c r="I16" s="14">
        <f t="shared" si="11"/>
        <v>0</v>
      </c>
      <c r="J16" s="14"/>
      <c r="K16" s="14">
        <f t="shared" si="12"/>
        <v>0</v>
      </c>
      <c r="L16" s="14"/>
      <c r="M16" s="14">
        <f t="shared" si="13"/>
        <v>0</v>
      </c>
      <c r="N16" s="14">
        <v>598.9</v>
      </c>
      <c r="O16" s="14">
        <f t="shared" si="14"/>
        <v>14373.6</v>
      </c>
      <c r="P16" s="14"/>
      <c r="Q16" s="14">
        <f t="shared" si="15"/>
        <v>0</v>
      </c>
      <c r="R16" s="14">
        <f t="shared" si="16"/>
        <v>1911.3</v>
      </c>
      <c r="S16" s="39">
        <f t="shared" si="17"/>
        <v>47113.9</v>
      </c>
    </row>
    <row r="17" s="4" customFormat="1" ht="33" customHeight="1" spans="1:19">
      <c r="A17" s="12">
        <v>12</v>
      </c>
      <c r="B17" s="13" t="s">
        <v>39</v>
      </c>
      <c r="C17" s="15" t="s">
        <v>40</v>
      </c>
      <c r="D17" s="13"/>
      <c r="E17" s="14">
        <f t="shared" si="9"/>
        <v>0</v>
      </c>
      <c r="F17" s="14"/>
      <c r="G17" s="14">
        <f t="shared" si="10"/>
        <v>0</v>
      </c>
      <c r="H17" s="14">
        <v>723.1</v>
      </c>
      <c r="I17" s="14">
        <f t="shared" si="11"/>
        <v>21620.69</v>
      </c>
      <c r="J17" s="14">
        <v>4537.65</v>
      </c>
      <c r="K17" s="14">
        <f t="shared" si="12"/>
        <v>131591.85</v>
      </c>
      <c r="L17" s="14"/>
      <c r="M17" s="14">
        <f t="shared" si="13"/>
        <v>0</v>
      </c>
      <c r="N17" s="14"/>
      <c r="O17" s="14">
        <f t="shared" si="14"/>
        <v>0</v>
      </c>
      <c r="P17" s="14"/>
      <c r="Q17" s="14">
        <f t="shared" si="15"/>
        <v>0</v>
      </c>
      <c r="R17" s="14">
        <f t="shared" si="16"/>
        <v>5260.75</v>
      </c>
      <c r="S17" s="39">
        <f t="shared" si="17"/>
        <v>153212.54</v>
      </c>
    </row>
    <row r="18" s="5" customFormat="1" ht="31" customHeight="1" spans="1:19">
      <c r="A18" s="12">
        <v>13</v>
      </c>
      <c r="B18" s="13" t="s">
        <v>41</v>
      </c>
      <c r="C18" s="15" t="s">
        <v>42</v>
      </c>
      <c r="D18" s="13">
        <v>4259.48</v>
      </c>
      <c r="E18" s="14">
        <f t="shared" si="9"/>
        <v>106487</v>
      </c>
      <c r="F18" s="14">
        <v>4848.9</v>
      </c>
      <c r="G18" s="14">
        <f t="shared" si="10"/>
        <v>116373.6</v>
      </c>
      <c r="H18" s="14"/>
      <c r="I18" s="14">
        <f t="shared" si="11"/>
        <v>0</v>
      </c>
      <c r="J18" s="14"/>
      <c r="K18" s="14">
        <f t="shared" si="12"/>
        <v>0</v>
      </c>
      <c r="L18" s="14"/>
      <c r="M18" s="14">
        <f t="shared" si="13"/>
        <v>0</v>
      </c>
      <c r="N18" s="14"/>
      <c r="O18" s="14">
        <f t="shared" si="14"/>
        <v>0</v>
      </c>
      <c r="P18" s="14"/>
      <c r="Q18" s="14">
        <f t="shared" si="15"/>
        <v>0</v>
      </c>
      <c r="R18" s="14">
        <f t="shared" si="16"/>
        <v>9108.38</v>
      </c>
      <c r="S18" s="39">
        <f t="shared" si="17"/>
        <v>222860.6</v>
      </c>
    </row>
    <row r="19" s="4" customFormat="1" ht="33" customHeight="1" spans="1:19">
      <c r="A19" s="12">
        <v>14</v>
      </c>
      <c r="B19" s="13" t="s">
        <v>43</v>
      </c>
      <c r="C19" s="15" t="s">
        <v>44</v>
      </c>
      <c r="D19" s="13"/>
      <c r="E19" s="14">
        <f t="shared" si="9"/>
        <v>0</v>
      </c>
      <c r="F19" s="14">
        <v>1954.39</v>
      </c>
      <c r="G19" s="14">
        <f t="shared" si="10"/>
        <v>46905.36</v>
      </c>
      <c r="H19" s="14"/>
      <c r="I19" s="14">
        <f t="shared" si="11"/>
        <v>0</v>
      </c>
      <c r="J19" s="14"/>
      <c r="K19" s="14">
        <f t="shared" si="12"/>
        <v>0</v>
      </c>
      <c r="L19" s="14">
        <v>63.8</v>
      </c>
      <c r="M19" s="14">
        <f t="shared" si="13"/>
        <v>1595</v>
      </c>
      <c r="N19" s="14">
        <v>1255.6</v>
      </c>
      <c r="O19" s="14">
        <f t="shared" si="14"/>
        <v>30134.4</v>
      </c>
      <c r="P19" s="14">
        <v>180.6</v>
      </c>
      <c r="Q19" s="14">
        <f t="shared" si="15"/>
        <v>1806</v>
      </c>
      <c r="R19" s="14">
        <f t="shared" si="16"/>
        <v>3454.39</v>
      </c>
      <c r="S19" s="39">
        <f t="shared" si="17"/>
        <v>80440.76</v>
      </c>
    </row>
    <row r="20" s="1" customFormat="1" ht="16" customHeight="1" spans="1:19">
      <c r="A20" s="16" t="s">
        <v>45</v>
      </c>
      <c r="B20" s="17"/>
      <c r="C20" s="18"/>
      <c r="D20" s="19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>
        <v>13135.59</v>
      </c>
      <c r="S20" s="40">
        <f>R20*88.95</f>
        <v>1168410.7305</v>
      </c>
    </row>
    <row r="21" s="1" customFormat="1" ht="18" customHeight="1" spans="1:19">
      <c r="A21" s="16" t="s">
        <v>46</v>
      </c>
      <c r="B21" s="17"/>
      <c r="C21" s="18"/>
      <c r="D21" s="21"/>
      <c r="E21" s="2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>
        <v>8544.63</v>
      </c>
      <c r="S21" s="41">
        <v>272947.02</v>
      </c>
    </row>
    <row r="22" s="1" customFormat="1" ht="22" customHeight="1" spans="1:19">
      <c r="A22" s="24" t="s">
        <v>47</v>
      </c>
      <c r="B22" s="25"/>
      <c r="C22" s="26"/>
      <c r="D22" s="27">
        <f>SUM(D6:D21)</f>
        <v>11277.11</v>
      </c>
      <c r="E22" s="27">
        <f t="shared" ref="E22:W22" si="18">SUM(E6:E21)</f>
        <v>281927.75</v>
      </c>
      <c r="F22" s="27">
        <f t="shared" si="18"/>
        <v>19768.18</v>
      </c>
      <c r="G22" s="27">
        <f t="shared" si="18"/>
        <v>474436.32</v>
      </c>
      <c r="H22" s="27">
        <f t="shared" si="18"/>
        <v>1511.2</v>
      </c>
      <c r="I22" s="27">
        <f t="shared" si="18"/>
        <v>45184.88</v>
      </c>
      <c r="J22" s="27">
        <f t="shared" si="18"/>
        <v>13784.29</v>
      </c>
      <c r="K22" s="27">
        <f t="shared" si="18"/>
        <v>399744.41</v>
      </c>
      <c r="L22" s="27">
        <f t="shared" si="18"/>
        <v>400.7</v>
      </c>
      <c r="M22" s="27">
        <f t="shared" si="18"/>
        <v>10017.5</v>
      </c>
      <c r="N22" s="27">
        <f t="shared" si="18"/>
        <v>16192.72</v>
      </c>
      <c r="O22" s="27">
        <f t="shared" si="18"/>
        <v>388625.28</v>
      </c>
      <c r="P22" s="27">
        <f t="shared" si="18"/>
        <v>6291.7</v>
      </c>
      <c r="Q22" s="27">
        <f t="shared" si="18"/>
        <v>62917</v>
      </c>
      <c r="R22" s="27">
        <f t="shared" si="18"/>
        <v>90906.12</v>
      </c>
      <c r="S22" s="42">
        <f t="shared" si="18"/>
        <v>3104210.8905</v>
      </c>
    </row>
  </sheetData>
  <sheetProtection formatCells="0" insertHyperlinks="0" autoFilter="0"/>
  <mergeCells count="14">
    <mergeCell ref="A1:S1"/>
    <mergeCell ref="A2:S2"/>
    <mergeCell ref="D3:Q3"/>
    <mergeCell ref="D4:G4"/>
    <mergeCell ref="H4:K4"/>
    <mergeCell ref="L4:O4"/>
    <mergeCell ref="P4:Q4"/>
    <mergeCell ref="A20:C20"/>
    <mergeCell ref="A21:C21"/>
    <mergeCell ref="A22:B22"/>
    <mergeCell ref="A3:A5"/>
    <mergeCell ref="B3:B5"/>
    <mergeCell ref="C3:C5"/>
    <mergeCell ref="R3:S4"/>
  </mergeCells>
  <conditionalFormatting sqref="B3 B6:B19">
    <cfRule type="duplicateValues" dxfId="0" priority="2"/>
  </conditionalFormatting>
  <pageMargins left="0.196527777777778" right="0.196527777777778" top="0.409027777777778" bottom="0.2125" header="0.5" footer="0.6062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WWO_wpscloud_20231229201259-dfe2bc27e9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滥殇1426945247</cp:lastModifiedBy>
  <dcterms:created xsi:type="dcterms:W3CDTF">2023-12-31T08:01:00Z</dcterms:created>
  <dcterms:modified xsi:type="dcterms:W3CDTF">2024-04-18T03:16:08Z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/>
  </property>
</Properties>
</file>